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95" tabRatio="725" activeTab="0"/>
  </bookViews>
  <sheets>
    <sheet name="TRANGPHUC TAPLUYEN VA THI DAU" sheetId="1" r:id="rId1"/>
    <sheet name="DỤNG CỤ" sheetId="2" r:id="rId2"/>
    <sheet name="Sheet1" sheetId="3" state="hidden" r:id="rId3"/>
    <sheet name="HKPD tinh 2015" sheetId="4" state="hidden" r:id="rId4"/>
  </sheets>
  <definedNames>
    <definedName name="_xlnm.Print_Area" localSheetId="1">'DỤNG CỤ'!$A$2:$F$14</definedName>
    <definedName name="_xlnm.Print_Area" localSheetId="0">'TRANGPHUC TAPLUYEN VA THI DAU'!$A$2:$F$28</definedName>
  </definedNames>
  <calcPr fullCalcOnLoad="1"/>
</workbook>
</file>

<file path=xl/sharedStrings.xml><?xml version="1.0" encoding="utf-8"?>
<sst xmlns="http://schemas.openxmlformats.org/spreadsheetml/2006/main" count="925" uniqueCount="398">
  <si>
    <t>ĐVT: 1000Đ</t>
  </si>
  <si>
    <t>NỘI DUNG</t>
  </si>
  <si>
    <t>Số lượng</t>
  </si>
  <si>
    <t>Thành tiền</t>
  </si>
  <si>
    <t>A</t>
  </si>
  <si>
    <t>B</t>
  </si>
  <si>
    <t>B.1</t>
  </si>
  <si>
    <t>Kinh phí mua dụng cụ tập luyện</t>
  </si>
  <si>
    <t xml:space="preserve">                        Cầu đá: 700 quả </t>
  </si>
  <si>
    <t xml:space="preserve">                              Bóng tập luyện: 400 quả </t>
  </si>
  <si>
    <t xml:space="preserve">                             Cầu tập luyện: 70 ống </t>
  </si>
  <si>
    <t xml:space="preserve">                           Bóng tập luyện: 60 quả </t>
  </si>
  <si>
    <t>Găng tay thủ môn (2 thủ môn  x 4 đội)</t>
  </si>
  <si>
    <t>B.2</t>
  </si>
  <si>
    <t>B.3</t>
  </si>
  <si>
    <t xml:space="preserve">                    Áo quần thể thao: 25 bộ</t>
  </si>
  <si>
    <t xml:space="preserve"> Găng, bịt cẳng chân, tay, cuki, bịt răng</t>
  </si>
  <si>
    <t>Môn Taekwondo: Áo quần võ:  20 bộ</t>
  </si>
  <si>
    <t xml:space="preserve">                              Giày bata: 20 đôi</t>
  </si>
  <si>
    <t>Găng, bịt cẳng chân, tay, cuki, bịt răng</t>
  </si>
  <si>
    <t>Đơn giá</t>
  </si>
  <si>
    <r>
      <t>Môn Điền kinh:</t>
    </r>
    <r>
      <rPr>
        <sz val="11"/>
        <color indexed="10"/>
        <rFont val="Times New Roman"/>
        <family val="1"/>
      </rPr>
      <t xml:space="preserve"> Áo quần ngắn:  17 bộ</t>
    </r>
  </si>
  <si>
    <t>Đã trừ áo quần đã cấp cho VĐV năng khiếu từ nguồn thường xuyên 2016</t>
  </si>
  <si>
    <t xml:space="preserve">                             Giày bata:  22đôi</t>
  </si>
  <si>
    <r>
      <t>Môn Đá cầu:</t>
    </r>
    <r>
      <rPr>
        <sz val="11"/>
        <color indexed="10"/>
        <rFont val="Times New Roman"/>
        <family val="1"/>
      </rPr>
      <t xml:space="preserve"> Áo quần ngắn:  12 bộ</t>
    </r>
  </si>
  <si>
    <t xml:space="preserve">                        Cầu đá: 500 quả </t>
  </si>
  <si>
    <t xml:space="preserve">                        Giày đá cầu:  22đôi</t>
  </si>
  <si>
    <r>
      <t xml:space="preserve">Môn Bóng bàn: </t>
    </r>
    <r>
      <rPr>
        <sz val="11"/>
        <color indexed="10"/>
        <rFont val="Times New Roman"/>
        <family val="1"/>
      </rPr>
      <t>Áo quần ngắn:  18 bộ</t>
    </r>
  </si>
  <si>
    <t xml:space="preserve">                              Giày bata:  18 đôi</t>
  </si>
  <si>
    <t xml:space="preserve">                              Vợt bóng bàn : 18 cây</t>
  </si>
  <si>
    <t xml:space="preserve">                              Bóng tập luyện: 600 quả </t>
  </si>
  <si>
    <r>
      <t xml:space="preserve">Môn Cầu lông: </t>
    </r>
    <r>
      <rPr>
        <sz val="11"/>
        <color indexed="10"/>
        <rFont val="Times New Roman"/>
        <family val="1"/>
      </rPr>
      <t>Áo quần ngắn:  14 bộ</t>
    </r>
  </si>
  <si>
    <t xml:space="preserve">                             Giày bata:  22 đôi</t>
  </si>
  <si>
    <t xml:space="preserve">                             Vợt cầu lông :  22 cây</t>
  </si>
  <si>
    <t xml:space="preserve">                             Cầu tập luyện: 60 ống </t>
  </si>
  <si>
    <r>
      <t>Môn Bóng đá:</t>
    </r>
    <r>
      <rPr>
        <sz val="11"/>
        <color indexed="10"/>
        <rFont val="Times New Roman"/>
        <family val="1"/>
      </rPr>
      <t xml:space="preserve"> Giày bóng đá :34 đôi</t>
    </r>
  </si>
  <si>
    <t xml:space="preserve">                            Áo quần ngắn:  34 bộ</t>
  </si>
  <si>
    <t>Tất: 34 đôi</t>
  </si>
  <si>
    <t>Bọc ống chân 34 đôi</t>
  </si>
  <si>
    <t>Găng tay thủ môn (2 thủ môn  * 4đội)</t>
  </si>
  <si>
    <r>
      <t>Môn Đẩy gậy:</t>
    </r>
    <r>
      <rPr>
        <sz val="11"/>
        <color indexed="10"/>
        <rFont val="Times New Roman"/>
        <family val="1"/>
      </rPr>
      <t xml:space="preserve"> Áo quần ngắn:  12 bộ</t>
    </r>
  </si>
  <si>
    <t xml:space="preserve">                           Giày bata: 12 đôi</t>
  </si>
  <si>
    <t xml:space="preserve">                           Gậy đẩy:   6 gậy</t>
  </si>
  <si>
    <r>
      <t>Môn Bơi lội:</t>
    </r>
    <r>
      <rPr>
        <sz val="11"/>
        <color indexed="10"/>
        <rFont val="Times New Roman"/>
        <family val="1"/>
      </rPr>
      <t xml:space="preserve"> Áo quần bơi :12 bộ</t>
    </r>
  </si>
  <si>
    <t xml:space="preserve">                       Giày bata:26 đôi</t>
  </si>
  <si>
    <t>Môn Điền kinh: Áo quần ngắn:  10 bộ</t>
  </si>
  <si>
    <t xml:space="preserve">                             Giày bata:  10 đôi</t>
  </si>
  <si>
    <t>Môn Đá cầu: Áo quần ngắn:  12 bộ</t>
  </si>
  <si>
    <t xml:space="preserve">                        Giày đá cầu:  12đôi</t>
  </si>
  <si>
    <t>Môn Bóng bàn: Áo quần ngắn:  12 bộ</t>
  </si>
  <si>
    <t xml:space="preserve">                              Giày bata:  12 đôi</t>
  </si>
  <si>
    <t xml:space="preserve">                              Vợt bóng bàn : 12 cây</t>
  </si>
  <si>
    <t>Môn Cầu lông: Áo quần ngắn:  8 bộ</t>
  </si>
  <si>
    <t xml:space="preserve">                             Giày bata:  8 đôi</t>
  </si>
  <si>
    <t xml:space="preserve">                             Vợt cầu lông :  8 cây</t>
  </si>
  <si>
    <t>Môn Bóng đá: Giày bóng đá : 48đôi</t>
  </si>
  <si>
    <t xml:space="preserve">                            Áo quần ngắn:  48 bộ</t>
  </si>
  <si>
    <t xml:space="preserve">                           Bóng tập luyện: 48 quả </t>
  </si>
  <si>
    <t>Tất: 48 đôi</t>
  </si>
  <si>
    <t>Bọc ống chân 48 đôi</t>
  </si>
  <si>
    <t>Môn Bơi: Áo quần :  4 bộ</t>
  </si>
  <si>
    <t xml:space="preserve">                              Giày bata:  4 đôi</t>
  </si>
  <si>
    <t>Môn Karatedo: Áo quần võ:  22 bộ</t>
  </si>
  <si>
    <t xml:space="preserve">                              Giày bata:  22 đôi</t>
  </si>
  <si>
    <t>Môn Cờ vua: Quân bàn cờ:  15 bộ</t>
  </si>
  <si>
    <t>Môn Vivonam: Áo quần võ:  10 bộ</t>
  </si>
  <si>
    <t xml:space="preserve">                            Giày bata: 10 đôi</t>
  </si>
  <si>
    <t>STT</t>
  </si>
  <si>
    <t>Tên dụng cụ thể thao</t>
  </si>
  <si>
    <t>ĐVT</t>
  </si>
  <si>
    <t>Áo quần tập luyện</t>
  </si>
  <si>
    <t>bộ</t>
  </si>
  <si>
    <t>Áo quần tập luyện môn bơi</t>
  </si>
  <si>
    <t>Áo quần tập luyện các môn võ</t>
  </si>
  <si>
    <t>Áo quần Thi đấu các môn</t>
  </si>
  <si>
    <t>Giày tập luyện</t>
  </si>
  <si>
    <t>đôi</t>
  </si>
  <si>
    <t>Giày tập luyện môn đá cầu, môn võ</t>
  </si>
  <si>
    <t>Giày thi đấu điền kinh, bóng đá, đá cầu</t>
  </si>
  <si>
    <t>Giày thi đấu các môn còn lại, giày tập luyện bóng đá</t>
  </si>
  <si>
    <t>Vợt tập luyện bóng bàn</t>
  </si>
  <si>
    <t>cái</t>
  </si>
  <si>
    <t>Vợt thi đấu bóng bàn</t>
  </si>
  <si>
    <t>Vợt tập luyện cầu lông</t>
  </si>
  <si>
    <t>Vợt thi đấu cầu lông</t>
  </si>
  <si>
    <t>Cầu đá (của môn đá cầu)</t>
  </si>
  <si>
    <t>quả</t>
  </si>
  <si>
    <t xml:space="preserve">  Bóng tập luyện (môn bóng bàn)</t>
  </si>
  <si>
    <t xml:space="preserve"> Cầu tập luyện (môn cầu lông)</t>
  </si>
  <si>
    <t>ống</t>
  </si>
  <si>
    <t>Bóng tập luyện (môn bóng đá)</t>
  </si>
  <si>
    <t>Tất chân</t>
  </si>
  <si>
    <t xml:space="preserve">Bọc ống chân </t>
  </si>
  <si>
    <t xml:space="preserve">Găng tay thủ môn </t>
  </si>
  <si>
    <t>Gậy (của môn đẩy gậy)</t>
  </si>
  <si>
    <t>Quân bàn cờ (môn Cờ vua)</t>
  </si>
  <si>
    <t>Áo quần đồng phục diễu hành khai mạc khu vực và khai mạc toàn quốc</t>
  </si>
  <si>
    <t>BẢNG TỔNG HỢP DỰ TOÁN KINH PHÍ HKPĐ NĂM 2015- CẤP TỈNH</t>
  </si>
  <si>
    <t>ĐVT: đồng</t>
  </si>
  <si>
    <t>Công việc</t>
  </si>
  <si>
    <t>Số lương</t>
  </si>
  <si>
    <t>thời gian (buổi)</t>
  </si>
  <si>
    <t>Chứng từ thanh toán</t>
  </si>
  <si>
    <t>TỔNG CỘNG</t>
  </si>
  <si>
    <t>KINH PHÍ CẤP VỀ VĂN PHÒNG SỞ GD</t>
  </si>
  <si>
    <t>A.1</t>
  </si>
  <si>
    <t>BAN AN NINH -Y TẾ ĐỢT 1 (4-2015)</t>
  </si>
  <si>
    <t>Bóng đá Tiểu học và THPT nữ, THCS</t>
  </si>
  <si>
    <t>Nhân viên y tế</t>
  </si>
  <si>
    <t>người</t>
  </si>
  <si>
    <t>Danh sách kí nhận tiền</t>
  </si>
  <si>
    <t>Điền kinh</t>
  </si>
  <si>
    <t>Bơi lội</t>
  </si>
  <si>
    <t>Thuốc cho cả 3môn</t>
  </si>
  <si>
    <t>Hoá đơn tài chính</t>
  </si>
  <si>
    <t>A.2</t>
  </si>
  <si>
    <t>MÔN BÓNG ĐÁ (CẤP THPT NỮ, THCS, TIỂU HỌC)</t>
  </si>
  <si>
    <t>Bồi dưỡng trọng tài (33 trận)</t>
  </si>
  <si>
    <t>QĐịnh, DS kí nhận, sơ đồ các trận</t>
  </si>
  <si>
    <t>Sơn kẽ sân</t>
  </si>
  <si>
    <t>thùng</t>
  </si>
  <si>
    <t>Mua bóng thi đấu</t>
  </si>
  <si>
    <t>Công kẽ sân</t>
  </si>
  <si>
    <t>DS kí nhận</t>
  </si>
  <si>
    <t>Trật tự</t>
  </si>
  <si>
    <t>Vận chuyển dụng cụ, bàn ghế</t>
  </si>
  <si>
    <t>Phục vụ âm thanh, vệ sinh</t>
  </si>
  <si>
    <t>Nhặt bóng</t>
  </si>
  <si>
    <t>Nước uông BTC, TT</t>
  </si>
  <si>
    <t>bình</t>
  </si>
  <si>
    <t>Tập huấn trọng tài</t>
  </si>
  <si>
    <t>Văn phòng Phẩm + photo 3 cấp</t>
  </si>
  <si>
    <t>A.3</t>
  </si>
  <si>
    <t>MÔN BƠI LỘI</t>
  </si>
  <si>
    <t>Văn phòng phẩm + photo (khoán)</t>
  </si>
  <si>
    <t>Hoá đơn tài chính (2 môn ĐK+BL)</t>
  </si>
  <si>
    <t>Phục vụ âm thanh</t>
  </si>
  <si>
    <t>Bảo vệ trật tự</t>
  </si>
  <si>
    <t>Họp bốc thăm</t>
  </si>
  <si>
    <t>Xếp lịch</t>
  </si>
  <si>
    <t>Bồi dưỡng trọng tài</t>
  </si>
  <si>
    <t>Làm vệ sinh bể bơi</t>
  </si>
  <si>
    <t>Phục vụ sắp xếp bàn ghế</t>
  </si>
  <si>
    <t>Nước uống thi đấu</t>
  </si>
  <si>
    <t>Tổng hợp kết quả</t>
  </si>
  <si>
    <t>buổi</t>
  </si>
  <si>
    <t>Băng rôn, khẩu hiệu</t>
  </si>
  <si>
    <t>A.4</t>
  </si>
  <si>
    <t>MÔN ĐIỀN KINH</t>
  </si>
  <si>
    <t>Hoá đơn tài chính ĐÃ CÓ Ở BL</t>
  </si>
  <si>
    <t>Số đeo</t>
  </si>
  <si>
    <t>Hợp đồng+thanh lí+Hoá đơn tài chính+DS kí nhận CHƯA THANH TOÁN</t>
  </si>
  <si>
    <t>Thuê sân bãi</t>
  </si>
  <si>
    <t>A.5</t>
  </si>
  <si>
    <t>MÔN ĐÁ CẦU</t>
  </si>
  <si>
    <t xml:space="preserve">Làm vệ sinh </t>
  </si>
  <si>
    <t>Ban CSVC</t>
  </si>
  <si>
    <t>Cầu thi đấu</t>
  </si>
  <si>
    <t>150 trận</t>
  </si>
  <si>
    <t>Công làm sân thi đấu</t>
  </si>
  <si>
    <t>Mua giấy đề can dán sân</t>
  </si>
  <si>
    <t>Lưới thi đấu</t>
  </si>
  <si>
    <t xml:space="preserve">cái </t>
  </si>
  <si>
    <t>4 sân</t>
  </si>
  <si>
    <t>A.6</t>
  </si>
  <si>
    <t>MÔN BÓNG BÀN</t>
  </si>
  <si>
    <t xml:space="preserve">Phục vụ vệ sinh </t>
  </si>
  <si>
    <t>Ban CSVC thực hiện</t>
  </si>
  <si>
    <t>Bóng thi đấu</t>
  </si>
  <si>
    <t>Quả</t>
  </si>
  <si>
    <t>144 trận</t>
  </si>
  <si>
    <t>Bộ</t>
  </si>
  <si>
    <t>Hóa đơn tài chính</t>
  </si>
  <si>
    <t>4 bàn thi đấu</t>
  </si>
  <si>
    <t>Vận chuyển mượn bàn bóng bàn từ trường THCS Nguyễn Tri Phương về Văn thể mĩ</t>
  </si>
  <si>
    <t>chuyến</t>
  </si>
  <si>
    <t>Giấy nhận tiền</t>
  </si>
  <si>
    <t>A.7</t>
  </si>
  <si>
    <t>MÔN CẦU LÔNG</t>
  </si>
  <si>
    <t>Lố</t>
  </si>
  <si>
    <t>130 trận</t>
  </si>
  <si>
    <t>12 quả</t>
  </si>
  <si>
    <t>Lưới Thi đấu</t>
  </si>
  <si>
    <t>Cái</t>
  </si>
  <si>
    <t>A.8</t>
  </si>
  <si>
    <t>MÔN CỜ VUA</t>
  </si>
  <si>
    <t>Vận chuyển dụng cụ bàn cờ và đồng hồ từ trường TDTT đến NTP</t>
  </si>
  <si>
    <t>Trọng tài dự lễ khai mạc HKPĐ</t>
  </si>
  <si>
    <t>Người</t>
  </si>
  <si>
    <t>A.9</t>
  </si>
  <si>
    <t>BAN KIỂM TRA HỒ SƠ</t>
  </si>
  <si>
    <t>Mua văn phòng phẩm</t>
  </si>
  <si>
    <t>A.10</t>
  </si>
  <si>
    <t>BAN AN NINH -Y TẾ ĐỢT 2 (11-2015)</t>
  </si>
  <si>
    <t>I</t>
  </si>
  <si>
    <t>Công tác Y tế, an ninh</t>
  </si>
  <si>
    <t>Tổng duyệt Khai mạc</t>
  </si>
  <si>
    <t>Nhân viên Y tế</t>
  </si>
  <si>
    <t>Nhân viên An ninh</t>
  </si>
  <si>
    <t>Lễ Khai mạc</t>
  </si>
  <si>
    <t>Thi đấu môn Bóng bàn</t>
  </si>
  <si>
    <t>Thi đấu môn Đá cầu</t>
  </si>
  <si>
    <t>Thi đấu môn Cầu lông</t>
  </si>
  <si>
    <t>Thi đấu môn Cờ vua</t>
  </si>
  <si>
    <t>Xe cấp cứu 115 trực Khai mạc</t>
  </si>
  <si>
    <t>Xe</t>
  </si>
  <si>
    <t>Phiếu thu hoặc hóa đơn tài chính</t>
  </si>
  <si>
    <t>II</t>
  </si>
  <si>
    <t>Thuốc Y Tế</t>
  </si>
  <si>
    <t>Hóa đơn TC + Sổ cấp phát thuốc</t>
  </si>
  <si>
    <t>A.11</t>
  </si>
  <si>
    <t>BAN THƯ KÍ, KHEN THƯỞNG</t>
  </si>
  <si>
    <t>In mẫu giây chứng nhận</t>
  </si>
  <si>
    <t>In dữ liệu vận động vien đạt giải</t>
  </si>
  <si>
    <t>BD báo đài (2 báo +2 đài) khai mạc và bế mạc</t>
  </si>
  <si>
    <t>A.12</t>
  </si>
  <si>
    <t>CƠ CẤU GIẢI THƯỞNG</t>
  </si>
  <si>
    <t>A.12.1</t>
  </si>
  <si>
    <t>Giải cá nhân</t>
  </si>
  <si>
    <t xml:space="preserve"> Cờ vua</t>
  </si>
  <si>
    <t xml:space="preserve">Giải nhất </t>
  </si>
  <si>
    <t>giải</t>
  </si>
  <si>
    <t xml:space="preserve">Giải nhì </t>
  </si>
  <si>
    <t xml:space="preserve">Giải ba </t>
  </si>
  <si>
    <t>Bóng bàn</t>
  </si>
  <si>
    <t>Cầu lông</t>
  </si>
  <si>
    <t xml:space="preserve"> Đá cầu</t>
  </si>
  <si>
    <t>A.12.2</t>
  </si>
  <si>
    <t>GIẢI TẬP THỂ</t>
  </si>
  <si>
    <t>Bóng đá</t>
  </si>
  <si>
    <t>Giải nhất: TH 12 người, THCS 12 người, THPT nữ14 người (cờ+HCV)</t>
  </si>
  <si>
    <t>Giải nhì: TH 12 người, THCS 12 người, THPT nữ14 người (cờ+HCB)</t>
  </si>
  <si>
    <t>Giải ba: TH 12 người, THCS 12 người, THPT nữ14 người (cờ+HCĐ)</t>
  </si>
  <si>
    <t>Giải: Vua phá lưới, cầu thủ xuát sắc, thủ môn xuất sắc 3 cấp * 3 người</t>
  </si>
  <si>
    <t>Điền kinh:</t>
  </si>
  <si>
    <t>Giải nhất đồng đội nam, nữ (THCS&amp;THPT)+ cờ</t>
  </si>
  <si>
    <t>Giải nhì đồng đội nam, nữ (THCS&amp;THPT)+cờ</t>
  </si>
  <si>
    <t>Giải ba đồng đội nam, nữ (THCS&amp;THPT)+cờ</t>
  </si>
  <si>
    <t>Giải nhất đoàn ĐK (THCS&amp;THPT)+ cờ</t>
  </si>
  <si>
    <t>Giải nhì đoàn ĐK (THCS&amp;THPT)+ cờ</t>
  </si>
  <si>
    <t>Giải ba đoàn ĐK (THCS&amp;THPT)+ cờ</t>
  </si>
  <si>
    <t>Giải khuyến khích đoàn ĐK (THCS&amp;THPT)+ cờ</t>
  </si>
  <si>
    <t xml:space="preserve"> Cờ vua:</t>
  </si>
  <si>
    <t>Giải nhì đồng đội nam, nữ (THCS&amp;THPT)+ cờ</t>
  </si>
  <si>
    <t>Giải ba đồng đội nam, nữ (THCS&amp;THPT)+ cờ</t>
  </si>
  <si>
    <t>Giải nhất đoàn CV (THCS&amp;THPT)+ cờ</t>
  </si>
  <si>
    <t>Giải nhì đoàn CV (THCS&amp;THPT)+ cờ</t>
  </si>
  <si>
    <t>Giải ba đoàn CV (THCS&amp;THPT)+ cờ</t>
  </si>
  <si>
    <t>Giải toàn đoàn HKPĐ</t>
  </si>
  <si>
    <t>Nhất+cờ (THCS+THPT)</t>
  </si>
  <si>
    <t>Nhì+cờ (THCS+THPT)</t>
  </si>
  <si>
    <t>Ba+cờ (THCS+THPT)</t>
  </si>
  <si>
    <t>Khuyến khích+cờ (THCS+THPT)</t>
  </si>
  <si>
    <t>A.12.3</t>
  </si>
  <si>
    <t>Mua cờ giải và huy chương</t>
  </si>
  <si>
    <t>HĐ+TL+Hóa đơn tài chính+ thẩm định giá</t>
  </si>
  <si>
    <t>Cờ lưu niệm</t>
  </si>
  <si>
    <t>lá</t>
  </si>
  <si>
    <t>Cờ giải Toàn đoàn môn Điền Kinh, Cờ Vua và cờ giải môn Bóng Đá</t>
  </si>
  <si>
    <t xml:space="preserve">Cờ giải đồng đội môn Điền Kinh, Cờ Vua </t>
  </si>
  <si>
    <t>Cờ giải Toàn đoàn Hội khỏe Phù Đổng</t>
  </si>
  <si>
    <t>Huy chương</t>
  </si>
  <si>
    <t>A.13</t>
  </si>
  <si>
    <t>BAN CƠ SỞ VẬT CHẤT</t>
  </si>
  <si>
    <t>QĐ của Ban tổ chức</t>
  </si>
  <si>
    <t>Thuê sân bãi phục vụ khai mạc, bế mạc (bao gồm điện nước, phục vụ vệ sinh, lễ tân..In ấn băng rôn khẩu hiệu, phông màn...)</t>
  </si>
  <si>
    <t>HĐ+TL+hóa đơn tài chính</t>
  </si>
  <si>
    <t>Sỉ hợp đồng</t>
  </si>
  <si>
    <t>BD kiểm tra hồ sơ, in thẻ, dán ảnh, phát thẻ trước HKPĐ và trả HS- tiểu ban hồ sơ nhân sự (tính cho cả đợt) Trưởng phó tiểu ban chuyên môn</t>
  </si>
  <si>
    <t>Danh sách nhận tiền</t>
  </si>
  <si>
    <t>BD kiểm tra hồ sơ, in thẻ, dán ảnh, phát thẻ trước HKPĐ và trả HS- tiểu ban hồ sơ nhân sự (tính cho cả đợt)- thành viên</t>
  </si>
  <si>
    <t>BD ban tổ chức</t>
  </si>
  <si>
    <t>BD ban tổ chức- thư kí tổng hợp</t>
  </si>
  <si>
    <t>BD tiểu ban chuyên môn, khai mạc, bế mạc - trưởng phó tiểu ban</t>
  </si>
  <si>
    <t>BD tiểu ban chuyên môn, khai mạc, bế mạc - thành viên</t>
  </si>
  <si>
    <t>Danh sách nhận tiền xem lại quyết định trọng tài nếu trùng thì loại</t>
  </si>
  <si>
    <t>BD tiểu ban CSVC-trưởng phó tiểu ban</t>
  </si>
  <si>
    <t>BD tiểu ban CSVC-thành viên</t>
  </si>
  <si>
    <t>BD tiểu ban thư kí, khen thưởng-trưởng phó tiểu ban</t>
  </si>
  <si>
    <t>BD tiểu ban thư kí, khen thưởng-thành viên</t>
  </si>
  <si>
    <t>BD tiểu ban an ninh, y tế -trưởng phó tiểu ban</t>
  </si>
  <si>
    <t>BD tiểu ban an ninh, y tế -thành viên</t>
  </si>
  <si>
    <t>Chi cho công tác lập kế hoạch, dự toán cho cấp tỉnh, khu vực và quốc gia (THPT 2, KHTC 2, GĐ1, Sở TC1, Tổng hợp 1)</t>
  </si>
  <si>
    <t>A.14</t>
  </si>
  <si>
    <t>CHI KHÁC</t>
  </si>
  <si>
    <t>Dự phòng (chi thẩm định gía, VPP...)</t>
  </si>
  <si>
    <t>KINH PHÍ CẤP VỀ CÁC TRƯỜNG TRỰC THUỘC</t>
  </si>
  <si>
    <t xml:space="preserve">Trường THPT Nguyễn Trường Tộ -TẬP LUYỆN ĐỒNG DIỄN </t>
  </si>
  <si>
    <t>QĐ ban chỉ đạo, huấn luyện viên, kịch bản khai mạc</t>
  </si>
  <si>
    <t>Tập luyện</t>
  </si>
  <si>
    <t>- Bồi dưỡng học sinh</t>
  </si>
  <si>
    <t xml:space="preserve">Người </t>
  </si>
  <si>
    <t>- Bồi dưỡng GV chỉ đạo và Quản lý</t>
  </si>
  <si>
    <t>- Bồi dưỡng GV huấn luyện</t>
  </si>
  <si>
    <t>- Bồi dưỡng công kẽ sân</t>
  </si>
  <si>
    <t>- Bồi dưỡng phục vụ Y tế</t>
  </si>
  <si>
    <t>- Bồi dưỡng phục vụ vệ sinh</t>
  </si>
  <si>
    <t>- Bồi dưỡng giữ xe</t>
  </si>
  <si>
    <t xml:space="preserve">- Bồi dưỡng phục vụ âm thanh </t>
  </si>
  <si>
    <t>- Đạo cụ: Quạt (mua bổ sung)</t>
  </si>
  <si>
    <t>- Thước dậy 50m</t>
  </si>
  <si>
    <t>- Sơn kẽ sân</t>
  </si>
  <si>
    <t>Thùng</t>
  </si>
  <si>
    <t>Tổng duyệt và biểu diễn</t>
  </si>
  <si>
    <t>- Bồi dưỡng học sinh tổng duyệt</t>
  </si>
  <si>
    <t>- Bồi dưỡng học sinh biêủ diễn</t>
  </si>
  <si>
    <t>- Đạo cụ: quạt</t>
  </si>
  <si>
    <t>Biên soạn chương trình, nhạc</t>
  </si>
  <si>
    <t>- Đạo diễn, biên soạn chương trình</t>
  </si>
  <si>
    <t>- Hợp đồng biên soạn nhạc</t>
  </si>
  <si>
    <t>TRƯỜNG THPT CHUYÊN QUỐC HỌC</t>
  </si>
  <si>
    <t xml:space="preserve">Tổng duyệt </t>
  </si>
  <si>
    <t>DS kí nhận từng học sinh</t>
  </si>
  <si>
    <t>- Bồi dưỡng  chỉ đạo và Quản lý( BGH+KT)</t>
  </si>
  <si>
    <t>DS kí nhận + quyết định</t>
  </si>
  <si>
    <t>Biểu diễn chính thức</t>
  </si>
  <si>
    <t>Chi khác</t>
  </si>
  <si>
    <t>Điện nước, khẩu hiệu cho nhà thi đấu</t>
  </si>
  <si>
    <t>Điện nước 1,5 triệu , khẩu hiệu 300 ngàn</t>
  </si>
  <si>
    <t>TRƯỜNG THCS NGUYỄN TRI PHƯƠNG</t>
  </si>
  <si>
    <t xml:space="preserve">DS kí nhận </t>
  </si>
  <si>
    <t>B.4</t>
  </si>
  <si>
    <t>TRUNG TÂM VĂN THỂ MĨ</t>
  </si>
  <si>
    <t>B.5</t>
  </si>
  <si>
    <t>TRƯỜNG THPT GIA HỘI</t>
  </si>
  <si>
    <t xml:space="preserve"> -Kinh phí chuyên chở Hồng kỳ đi và về</t>
  </si>
  <si>
    <t>- BD giữ xe</t>
  </si>
  <si>
    <t>Nguồn vốn</t>
  </si>
  <si>
    <t>Số dư 2014 mang sang:</t>
  </si>
  <si>
    <t>đồng</t>
  </si>
  <si>
    <t>Giảm dự toán tiết kiệm</t>
  </si>
  <si>
    <t>Phân bổ cho văn phòng sở 2015</t>
  </si>
  <si>
    <t>Cộng kinh phí</t>
  </si>
  <si>
    <t>Tổng chi HKPĐ cấp tỉnh năm 2015</t>
  </si>
  <si>
    <t>Trong đó:</t>
  </si>
  <si>
    <t>Phân bổ kinh phí năm 2015</t>
  </si>
  <si>
    <t>Văn phòng sở</t>
  </si>
  <si>
    <t>Trường THPT Nguyễn Trường Tộ</t>
  </si>
  <si>
    <t>Kinh phí cấp 2016</t>
  </si>
  <si>
    <t>Huế, ngày 03 tháng 03 năm 2015</t>
  </si>
  <si>
    <t>Người lập biểu</t>
  </si>
  <si>
    <t>TP.KHTC</t>
  </si>
  <si>
    <t>GIÁM ĐỐC</t>
  </si>
  <si>
    <t>Đậu Thị Hồng</t>
  </si>
  <si>
    <t>Trần Duy Hân</t>
  </si>
  <si>
    <t>Phạm Văn Hùng</t>
  </si>
  <si>
    <t>III</t>
  </si>
  <si>
    <t>IV</t>
  </si>
  <si>
    <t>V</t>
  </si>
  <si>
    <t>VI</t>
  </si>
  <si>
    <t>VII</t>
  </si>
  <si>
    <t>Đôi</t>
  </si>
  <si>
    <t>Ống</t>
  </si>
  <si>
    <t>THAM GIA KHU VỰC TẠI QUẢNG NAM NĂM 2024</t>
  </si>
  <si>
    <t>KINH PHÍ GIAI ĐOẠN TẬP LUYỆN</t>
  </si>
  <si>
    <t xml:space="preserve">KINH PHÍ GIAI ĐOẠN THI ĐẤU </t>
  </si>
  <si>
    <t>Kinh phí mua dụng cụ thi đấu</t>
  </si>
  <si>
    <t>Đơn vị báo giá</t>
  </si>
  <si>
    <t>Áo quần Thi đấu vải thun mè 4 chiều VNSX</t>
  </si>
  <si>
    <t>Giày thi đấu đinh nụ VNSX</t>
  </si>
  <si>
    <t>Giày thi đấu mỏ vịt đế cao su VNSX</t>
  </si>
  <si>
    <t>Giày thi đấu đế cao su VNSX</t>
  </si>
  <si>
    <t>Giày thi đấu thương hiệu Wika đinh nụ VNSX</t>
  </si>
  <si>
    <t>Áo quần Thi đấu vải thun mè 4 chiều in 3D VNSX</t>
  </si>
  <si>
    <t>Áo quần đồng phục diễu hành khai mạc "Suvec" vải khuya phối màu in 3D VNSX</t>
  </si>
  <si>
    <t>Ba lô đựng trang phục VĐV chất liệu dasimili VNSX</t>
  </si>
  <si>
    <t xml:space="preserve"> Áo quần ngắn thun lạnh 2 chiều VNSX</t>
  </si>
  <si>
    <t xml:space="preserve"> Giày bata Asia VNSX</t>
  </si>
  <si>
    <t>Áo quần ngắn thun lạnh 2 chiều VNSX</t>
  </si>
  <si>
    <t>Giày đá cầu Asia VNSX</t>
  </si>
  <si>
    <t>Giày bóng đá Wika đế cao su VNSX</t>
  </si>
  <si>
    <t>Tất dệt kim VNSX</t>
  </si>
  <si>
    <t>Bọc ống chân nhựa dẻo VNSX</t>
  </si>
  <si>
    <t>Kính bơi Speed dây cao su VNSX</t>
  </si>
  <si>
    <t>Mũ bơi da co giãn VNSX</t>
  </si>
  <si>
    <t>Áo quần thun co giãn 4 chiều in 3D VNSX</t>
  </si>
  <si>
    <t>Cầu đá DLS VNSX</t>
  </si>
  <si>
    <t>Vợt bóng bàn gỗ ván ép VNSX</t>
  </si>
  <si>
    <t>Quả bóng bàn Kamito VNSX</t>
  </si>
  <si>
    <t>Vợt cầu lông Yonex Exbolt VNSX</t>
  </si>
  <si>
    <t>Cầu lông Hải Yến VNSX</t>
  </si>
  <si>
    <t>Bóng đá Động Lực VNSX</t>
  </si>
  <si>
    <t>Vợt thi đấu môn Bóng bàn TTR 100* VNSX</t>
  </si>
  <si>
    <t>Vợt thi đấu môn Cầu lông Lining TQSX</t>
  </si>
  <si>
    <t>Môn Điền kinh (VĐV)</t>
  </si>
  <si>
    <t>Môn Đá cầu (VĐV)</t>
  </si>
  <si>
    <t>Môn Bóng bàn (VĐV)</t>
  </si>
  <si>
    <t>Môn Cầu lông (VĐV)</t>
  </si>
  <si>
    <t>Môn Bóng đá (VĐV)</t>
  </si>
  <si>
    <t>Môn Bơi (VĐV)</t>
  </si>
  <si>
    <t xml:space="preserve">Môn Bơi lội (VĐV) </t>
  </si>
  <si>
    <t>Tham gia khai mạc (VĐV và HLV))</t>
  </si>
  <si>
    <t>TT</t>
  </si>
  <si>
    <t>ĐVT: 1.000Đ</t>
  </si>
  <si>
    <t>(Ký, đóng dấu ghi rõ tên)</t>
  </si>
  <si>
    <t>Huế, ngày ...... tháng  5 năm 2024</t>
  </si>
  <si>
    <t>PHỤ LỤC BÁO GIÁ TRANG PHỤC TẬP LUYỆN VÀ THI ĐÁU</t>
  </si>
  <si>
    <t>PHỤ LỤC BÁO GIÁ DỤNG CỤ THI ĐẤU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</si>
</sst>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)\ _đ_ ;_ * \(#,##0.00\)\ _đ_ ;_ * &quot;-&quot;??_)\ _đ_ ;_ @_ "/>
    <numFmt numFmtId="177" formatCode="_ * #,##0_)\ &quot;đ&quot;_ ;_ * \(#,##0\)\ &quot;đ&quot;_ ;_ * &quot;-&quot;_)\ &quot;đ&quot;_ ;_ @_ "/>
    <numFmt numFmtId="178" formatCode="_ * #,##0.00_)\ &quot;đ&quot;_ ;_ * \(#,##0.00\)\ &quot;đ&quot;_ ;_ * &quot;-&quot;??_)\ &quot;đ&quot;_ ;_ @_ "/>
    <numFmt numFmtId="179" formatCode="_ * #,##0_)\ _đ_ ;_ * \(#,##0\)\ _đ_ ;_ * &quot;-&quot;_)\ _đ_ ;_ @_ "/>
    <numFmt numFmtId="180" formatCode="_(* #,##0_);_(* \(#,##0\);_(* &quot;-&quot;??_);_(@_)"/>
    <numFmt numFmtId="181" formatCode="_-* #,##0_-;\-* #,##0_-;_-* &quot;-&quot;??_-;_-@_-"/>
    <numFmt numFmtId="182" formatCode="_ * #,##0_)\ _đ_ ;_ * \(#,##0\)\ _đ_ ;_ * &quot;-&quot;??_)\ _đ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4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1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52"/>
      <name val="Arial"/>
      <family val="2"/>
    </font>
    <font>
      <sz val="11"/>
      <color indexed="60"/>
      <name val="Arial"/>
      <family val="2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4" fillId="3" borderId="0" applyNumberFormat="0" applyBorder="0" applyAlignment="0" applyProtection="0"/>
    <xf numFmtId="0" fontId="33" fillId="20" borderId="1" applyNumberFormat="0" applyAlignment="0" applyProtection="0"/>
    <xf numFmtId="0" fontId="23" fillId="21" borderId="2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7" borderId="1" applyNumberFormat="0" applyAlignment="0" applyProtection="0"/>
    <xf numFmtId="0" fontId="32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80" fontId="2" fillId="0" borderId="0" xfId="42" applyNumberFormat="1" applyFont="1" applyAlignment="1">
      <alignment horizontal="center" vertical="center" wrapText="1"/>
    </xf>
    <xf numFmtId="180" fontId="8" fillId="0" borderId="0" xfId="42" applyNumberFormat="1" applyFont="1" applyAlignment="1">
      <alignment horizontal="center" vertical="center" wrapText="1"/>
    </xf>
    <xf numFmtId="180" fontId="8" fillId="0" borderId="0" xfId="42" applyNumberFormat="1" applyFont="1" applyAlignment="1">
      <alignment/>
    </xf>
    <xf numFmtId="181" fontId="2" fillId="0" borderId="0" xfId="42" applyNumberFormat="1" applyFont="1" applyAlignment="1">
      <alignment/>
    </xf>
    <xf numFmtId="181" fontId="2" fillId="0" borderId="0" xfId="42" applyNumberFormat="1" applyFont="1" applyAlignment="1">
      <alignment horizontal="center" vertical="center" wrapText="1"/>
    </xf>
    <xf numFmtId="181" fontId="8" fillId="0" borderId="0" xfId="42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80" fontId="9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2" fillId="0" borderId="0" xfId="42" applyNumberFormat="1" applyFont="1" applyAlignment="1">
      <alignment horizontal="left"/>
    </xf>
    <xf numFmtId="180" fontId="8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/>
    </xf>
    <xf numFmtId="180" fontId="2" fillId="0" borderId="10" xfId="42" applyNumberFormat="1" applyFont="1" applyBorder="1" applyAlignment="1">
      <alignment horizontal="center" vertical="center" wrapText="1"/>
    </xf>
    <xf numFmtId="180" fontId="2" fillId="0" borderId="10" xfId="42" applyNumberFormat="1" applyFont="1" applyBorder="1" applyAlignment="1">
      <alignment horizontal="left" vertical="center" wrapText="1"/>
    </xf>
    <xf numFmtId="180" fontId="8" fillId="0" borderId="10" xfId="42" applyNumberFormat="1" applyFont="1" applyBorder="1" applyAlignment="1">
      <alignment horizontal="center" vertical="center" wrapText="1"/>
    </xf>
    <xf numFmtId="180" fontId="8" fillId="0" borderId="10" xfId="42" applyNumberFormat="1" applyFont="1" applyBorder="1" applyAlignment="1">
      <alignment horizontal="left" vertical="center" wrapText="1"/>
    </xf>
    <xf numFmtId="180" fontId="9" fillId="0" borderId="10" xfId="42" applyNumberFormat="1" applyFont="1" applyBorder="1" applyAlignment="1">
      <alignment/>
    </xf>
    <xf numFmtId="180" fontId="5" fillId="0" borderId="10" xfId="42" applyNumberFormat="1" applyFont="1" applyBorder="1" applyAlignment="1">
      <alignment horizontal="left"/>
    </xf>
    <xf numFmtId="180" fontId="2" fillId="0" borderId="10" xfId="42" applyNumberFormat="1" applyFont="1" applyBorder="1" applyAlignment="1">
      <alignment/>
    </xf>
    <xf numFmtId="180" fontId="2" fillId="0" borderId="10" xfId="42" applyNumberFormat="1" applyFont="1" applyBorder="1" applyAlignment="1">
      <alignment horizontal="left"/>
    </xf>
    <xf numFmtId="180" fontId="8" fillId="0" borderId="10" xfId="42" applyNumberFormat="1" applyFont="1" applyBorder="1" applyAlignment="1">
      <alignment/>
    </xf>
    <xf numFmtId="181" fontId="2" fillId="0" borderId="10" xfId="42" applyNumberFormat="1" applyFont="1" applyBorder="1" applyAlignment="1">
      <alignment horizontal="center" vertical="top" wrapText="1"/>
    </xf>
    <xf numFmtId="181" fontId="2" fillId="0" borderId="10" xfId="42" applyNumberFormat="1" applyFont="1" applyBorder="1" applyAlignment="1">
      <alignment vertical="top" wrapText="1"/>
    </xf>
    <xf numFmtId="181" fontId="2" fillId="0" borderId="10" xfId="42" applyNumberFormat="1" applyFont="1" applyBorder="1" applyAlignment="1">
      <alignment horizontal="right" vertical="top" wrapText="1"/>
    </xf>
    <xf numFmtId="181" fontId="2" fillId="0" borderId="10" xfId="42" applyNumberFormat="1" applyFont="1" applyBorder="1" applyAlignment="1">
      <alignment/>
    </xf>
    <xf numFmtId="180" fontId="8" fillId="0" borderId="10" xfId="42" applyNumberFormat="1" applyFont="1" applyBorder="1" applyAlignment="1">
      <alignment horizontal="left"/>
    </xf>
    <xf numFmtId="181" fontId="2" fillId="0" borderId="10" xfId="42" applyNumberFormat="1" applyFont="1" applyBorder="1" applyAlignment="1">
      <alignment horizontal="left" vertical="center" wrapText="1"/>
    </xf>
    <xf numFmtId="181" fontId="2" fillId="0" borderId="10" xfId="4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2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80" fontId="8" fillId="0" borderId="0" xfId="42" applyNumberFormat="1" applyFont="1" applyAlignment="1">
      <alignment horizontal="left"/>
    </xf>
    <xf numFmtId="182" fontId="10" fillId="0" borderId="0" xfId="42" applyNumberFormat="1" applyFont="1" applyAlignment="1">
      <alignment horizontal="right" vertical="center" wrapText="1"/>
    </xf>
    <xf numFmtId="182" fontId="10" fillId="0" borderId="0" xfId="42" applyNumberFormat="1" applyFont="1" applyAlignment="1">
      <alignment horizontal="right"/>
    </xf>
    <xf numFmtId="182" fontId="4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182" fontId="10" fillId="0" borderId="12" xfId="42" applyNumberFormat="1" applyFont="1" applyBorder="1" applyAlignment="1">
      <alignment horizontal="right" vertical="center" wrapText="1"/>
    </xf>
    <xf numFmtId="182" fontId="12" fillId="0" borderId="12" xfId="42" applyNumberFormat="1" applyFont="1" applyBorder="1" applyAlignment="1">
      <alignment horizontal="left"/>
    </xf>
    <xf numFmtId="182" fontId="10" fillId="0" borderId="12" xfId="42" applyNumberFormat="1" applyFont="1" applyBorder="1" applyAlignment="1">
      <alignment vertical="center" wrapText="1"/>
    </xf>
    <xf numFmtId="182" fontId="12" fillId="0" borderId="12" xfId="42" applyNumberFormat="1" applyFont="1" applyBorder="1" applyAlignment="1">
      <alignment vertical="center" wrapText="1"/>
    </xf>
    <xf numFmtId="182" fontId="10" fillId="0" borderId="12" xfId="42" applyNumberFormat="1" applyFont="1" applyBorder="1" applyAlignment="1">
      <alignment horizontal="left"/>
    </xf>
    <xf numFmtId="0" fontId="10" fillId="0" borderId="12" xfId="0" applyFont="1" applyBorder="1" applyAlignment="1">
      <alignment horizontal="center" wrapText="1"/>
    </xf>
    <xf numFmtId="182" fontId="10" fillId="0" borderId="12" xfId="42" applyNumberFormat="1" applyFont="1" applyBorder="1" applyAlignment="1">
      <alignment horizontal="left" wrapText="1"/>
    </xf>
    <xf numFmtId="182" fontId="10" fillId="0" borderId="12" xfId="42" applyNumberFormat="1" applyFont="1" applyBorder="1" applyAlignment="1">
      <alignment wrapText="1"/>
    </xf>
    <xf numFmtId="182" fontId="10" fillId="0" borderId="12" xfId="42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82" fontId="4" fillId="0" borderId="12" xfId="42" applyNumberFormat="1" applyFont="1" applyBorder="1" applyAlignment="1">
      <alignment wrapText="1"/>
    </xf>
    <xf numFmtId="182" fontId="13" fillId="0" borderId="12" xfId="42" applyNumberFormat="1" applyFont="1" applyBorder="1" applyAlignment="1">
      <alignment wrapText="1"/>
    </xf>
    <xf numFmtId="182" fontId="4" fillId="0" borderId="12" xfId="42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182" fontId="10" fillId="0" borderId="13" xfId="42" applyNumberFormat="1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182" fontId="10" fillId="0" borderId="17" xfId="42" applyNumberFormat="1" applyFont="1" applyBorder="1" applyAlignment="1">
      <alignment wrapText="1"/>
    </xf>
    <xf numFmtId="182" fontId="10" fillId="0" borderId="0" xfId="42" applyNumberFormat="1" applyFont="1" applyBorder="1" applyAlignment="1">
      <alignment wrapText="1"/>
    </xf>
    <xf numFmtId="182" fontId="10" fillId="0" borderId="0" xfId="42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182" fontId="10" fillId="0" borderId="10" xfId="42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182" fontId="15" fillId="0" borderId="10" xfId="42" applyNumberFormat="1" applyFont="1" applyBorder="1" applyAlignment="1">
      <alignment horizontal="left"/>
    </xf>
    <xf numFmtId="182" fontId="15" fillId="0" borderId="10" xfId="42" applyNumberFormat="1" applyFont="1" applyFill="1" applyBorder="1" applyAlignment="1">
      <alignment horizontal="right" vertical="center" wrapText="1"/>
    </xf>
    <xf numFmtId="182" fontId="10" fillId="0" borderId="12" xfId="42" applyNumberFormat="1" applyFont="1" applyBorder="1" applyAlignment="1">
      <alignment horizontal="center" vertical="center" wrapText="1"/>
    </xf>
    <xf numFmtId="182" fontId="10" fillId="0" borderId="12" xfId="42" applyNumberFormat="1" applyFont="1" applyBorder="1" applyAlignment="1">
      <alignment horizontal="center" wrapText="1"/>
    </xf>
    <xf numFmtId="182" fontId="4" fillId="0" borderId="12" xfId="42" applyNumberFormat="1" applyFont="1" applyBorder="1" applyAlignment="1">
      <alignment horizontal="center" wrapText="1"/>
    </xf>
    <xf numFmtId="182" fontId="4" fillId="0" borderId="12" xfId="42" applyNumberFormat="1" applyFont="1" applyBorder="1" applyAlignment="1">
      <alignment vertical="center" wrapText="1"/>
    </xf>
    <xf numFmtId="182" fontId="10" fillId="0" borderId="0" xfId="42" applyNumberFormat="1" applyFont="1" applyBorder="1" applyAlignment="1">
      <alignment horizontal="center" wrapText="1"/>
    </xf>
    <xf numFmtId="182" fontId="10" fillId="0" borderId="0" xfId="42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/>
    </xf>
    <xf numFmtId="182" fontId="15" fillId="0" borderId="10" xfId="42" applyNumberFormat="1" applyFont="1" applyBorder="1" applyAlignment="1">
      <alignment horizontal="left" wrapText="1"/>
    </xf>
    <xf numFmtId="182" fontId="4" fillId="0" borderId="10" xfId="42" applyNumberFormat="1" applyFont="1" applyBorder="1" applyAlignment="1">
      <alignment horizontal="left"/>
    </xf>
    <xf numFmtId="0" fontId="14" fillId="0" borderId="10" xfId="0" applyFont="1" applyFill="1" applyBorder="1" applyAlignment="1">
      <alignment/>
    </xf>
    <xf numFmtId="182" fontId="13" fillId="0" borderId="10" xfId="42" applyNumberFormat="1" applyFont="1" applyBorder="1" applyAlignment="1">
      <alignment horizontal="right" vertical="center" wrapText="1"/>
    </xf>
    <xf numFmtId="182" fontId="4" fillId="0" borderId="10" xfId="42" applyNumberFormat="1" applyFont="1" applyFill="1" applyBorder="1" applyAlignment="1">
      <alignment horizontal="left"/>
    </xf>
    <xf numFmtId="182" fontId="13" fillId="0" borderId="10" xfId="42" applyNumberFormat="1" applyFont="1" applyFill="1" applyBorder="1" applyAlignment="1">
      <alignment horizontal="right" vertical="center" wrapText="1"/>
    </xf>
    <xf numFmtId="182" fontId="3" fillId="0" borderId="0" xfId="42" applyNumberFormat="1" applyFont="1" applyFill="1" applyAlignment="1">
      <alignment horizontal="left" vertical="center"/>
    </xf>
    <xf numFmtId="182" fontId="3" fillId="0" borderId="0" xfId="42" applyNumberFormat="1" applyFont="1" applyFill="1" applyAlignment="1">
      <alignment horizontal="right" vertical="center"/>
    </xf>
    <xf numFmtId="182" fontId="7" fillId="0" borderId="0" xfId="42" applyNumberFormat="1" applyFont="1" applyFill="1" applyAlignment="1">
      <alignment horizontal="center" vertical="center"/>
    </xf>
    <xf numFmtId="182" fontId="3" fillId="24" borderId="0" xfId="42" applyNumberFormat="1" applyFont="1" applyFill="1" applyAlignment="1">
      <alignment horizontal="right" vertical="center"/>
    </xf>
    <xf numFmtId="182" fontId="6" fillId="24" borderId="0" xfId="42" applyNumberFormat="1" applyFont="1" applyFill="1" applyAlignment="1">
      <alignment horizontal="right" vertical="center"/>
    </xf>
    <xf numFmtId="182" fontId="7" fillId="0" borderId="10" xfId="42" applyNumberFormat="1" applyFont="1" applyFill="1" applyBorder="1" applyAlignment="1">
      <alignment horizontal="center" vertical="center" wrapText="1"/>
    </xf>
    <xf numFmtId="181" fontId="3" fillId="24" borderId="12" xfId="42" applyNumberFormat="1" applyFont="1" applyFill="1" applyBorder="1" applyAlignment="1">
      <alignment horizontal="right" vertical="center"/>
    </xf>
    <xf numFmtId="0" fontId="3" fillId="24" borderId="12" xfId="0" applyFont="1" applyFill="1" applyBorder="1" applyAlignment="1">
      <alignment horizontal="center" vertical="center"/>
    </xf>
    <xf numFmtId="182" fontId="3" fillId="24" borderId="12" xfId="42" applyNumberFormat="1" applyFont="1" applyFill="1" applyBorder="1" applyAlignment="1">
      <alignment horizontal="left" vertical="center" wrapText="1"/>
    </xf>
    <xf numFmtId="182" fontId="41" fillId="0" borderId="0" xfId="42" applyNumberFormat="1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82" fontId="35" fillId="0" borderId="12" xfId="42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3" fillId="0" borderId="0" xfId="42" applyNumberFormat="1" applyFont="1" applyFill="1" applyAlignment="1">
      <alignment horizontal="right" vertical="center" wrapText="1"/>
    </xf>
    <xf numFmtId="182" fontId="3" fillId="0" borderId="12" xfId="42" applyNumberFormat="1" applyFont="1" applyFill="1" applyBorder="1" applyAlignment="1">
      <alignment horizontal="left" vertical="center"/>
    </xf>
    <xf numFmtId="182" fontId="3" fillId="0" borderId="12" xfId="42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82" fontId="7" fillId="0" borderId="0" xfId="42" applyNumberFormat="1" applyFont="1" applyFill="1" applyBorder="1" applyAlignment="1">
      <alignment horizontal="center" vertical="center"/>
    </xf>
    <xf numFmtId="182" fontId="7" fillId="0" borderId="0" xfId="42" applyNumberFormat="1" applyFont="1" applyFill="1" applyBorder="1" applyAlignment="1">
      <alignment horizontal="left" vertical="center"/>
    </xf>
    <xf numFmtId="182" fontId="3" fillId="0" borderId="0" xfId="42" applyNumberFormat="1" applyFont="1" applyFill="1" applyBorder="1" applyAlignment="1">
      <alignment horizontal="left" vertical="center"/>
    </xf>
    <xf numFmtId="182" fontId="7" fillId="0" borderId="0" xfId="42" applyNumberFormat="1" applyFont="1" applyFill="1" applyAlignment="1">
      <alignment horizontal="left" vertical="center"/>
    </xf>
    <xf numFmtId="182" fontId="35" fillId="0" borderId="12" xfId="42" applyNumberFormat="1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center" vertical="center"/>
    </xf>
    <xf numFmtId="181" fontId="3" fillId="24" borderId="16" xfId="42" applyNumberFormat="1" applyFont="1" applyFill="1" applyBorder="1" applyAlignment="1">
      <alignment horizontal="right" vertical="center"/>
    </xf>
    <xf numFmtId="181" fontId="42" fillId="24" borderId="16" xfId="42" applyNumberFormat="1" applyFont="1" applyFill="1" applyBorder="1" applyAlignment="1">
      <alignment horizontal="right" vertical="center"/>
    </xf>
    <xf numFmtId="181" fontId="43" fillId="24" borderId="16" xfId="42" applyNumberFormat="1" applyFont="1" applyFill="1" applyBorder="1" applyAlignment="1">
      <alignment horizontal="right" vertical="center"/>
    </xf>
    <xf numFmtId="181" fontId="7" fillId="24" borderId="10" xfId="42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2" fontId="3" fillId="24" borderId="0" xfId="42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2" fontId="3" fillId="24" borderId="14" xfId="42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/>
    </xf>
    <xf numFmtId="181" fontId="3" fillId="24" borderId="14" xfId="42" applyNumberFormat="1" applyFont="1" applyFill="1" applyBorder="1" applyAlignment="1">
      <alignment horizontal="right" vertical="center"/>
    </xf>
    <xf numFmtId="182" fontId="36" fillId="0" borderId="10" xfId="42" applyNumberFormat="1" applyFont="1" applyFill="1" applyBorder="1" applyAlignment="1">
      <alignment horizontal="center" vertical="center" wrapText="1"/>
    </xf>
    <xf numFmtId="181" fontId="36" fillId="24" borderId="10" xfId="42" applyNumberFormat="1" applyFont="1" applyFill="1" applyBorder="1" applyAlignment="1">
      <alignment horizontal="center" vertical="center" wrapText="1"/>
    </xf>
    <xf numFmtId="182" fontId="36" fillId="24" borderId="16" xfId="42" applyNumberFormat="1" applyFont="1" applyFill="1" applyBorder="1" applyAlignment="1">
      <alignment horizontal="left" vertical="center" wrapText="1"/>
    </xf>
    <xf numFmtId="181" fontId="7" fillId="24" borderId="16" xfId="42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182" fontId="7" fillId="0" borderId="12" xfId="42" applyNumberFormat="1" applyFont="1" applyFill="1" applyBorder="1" applyAlignment="1">
      <alignment horizontal="left" vertical="center" wrapText="1"/>
    </xf>
    <xf numFmtId="182" fontId="7" fillId="0" borderId="12" xfId="42" applyNumberFormat="1" applyFont="1" applyFill="1" applyBorder="1" applyAlignment="1">
      <alignment horizontal="center" vertical="center" wrapText="1"/>
    </xf>
    <xf numFmtId="182" fontId="7" fillId="0" borderId="12" xfId="42" applyNumberFormat="1" applyFont="1" applyFill="1" applyBorder="1" applyAlignment="1">
      <alignment horizontal="left" vertical="center"/>
    </xf>
    <xf numFmtId="182" fontId="7" fillId="0" borderId="16" xfId="42" applyNumberFormat="1" applyFont="1" applyFill="1" applyBorder="1" applyAlignment="1">
      <alignment horizontal="center" vertical="center" wrapText="1"/>
    </xf>
    <xf numFmtId="182" fontId="7" fillId="0" borderId="16" xfId="42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182" fontId="7" fillId="24" borderId="11" xfId="42" applyNumberFormat="1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181" fontId="3" fillId="24" borderId="11" xfId="42" applyNumberFormat="1" applyFont="1" applyFill="1" applyBorder="1" applyAlignment="1">
      <alignment horizontal="right" vertical="center"/>
    </xf>
    <xf numFmtId="182" fontId="3" fillId="0" borderId="14" xfId="42" applyNumberFormat="1" applyFont="1" applyFill="1" applyBorder="1" applyAlignment="1">
      <alignment horizontal="left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82" fontId="7" fillId="0" borderId="0" xfId="42" applyNumberFormat="1" applyFont="1" applyFill="1" applyBorder="1" applyAlignment="1">
      <alignment horizontal="center" vertical="center" wrapText="1"/>
    </xf>
    <xf numFmtId="182" fontId="2" fillId="24" borderId="18" xfId="42" applyNumberFormat="1" applyFont="1" applyFill="1" applyBorder="1" applyAlignment="1">
      <alignment horizontal="center" vertical="center"/>
    </xf>
    <xf numFmtId="182" fontId="6" fillId="24" borderId="0" xfId="42" applyNumberFormat="1" applyFont="1" applyFill="1" applyAlignment="1">
      <alignment horizontal="center" vertical="center"/>
    </xf>
    <xf numFmtId="182" fontId="7" fillId="0" borderId="0" xfId="42" applyNumberFormat="1" applyFont="1" applyFill="1" applyAlignment="1">
      <alignment horizontal="center" vertical="center"/>
    </xf>
    <xf numFmtId="182" fontId="4" fillId="0" borderId="19" xfId="42" applyNumberFormat="1" applyFont="1" applyBorder="1" applyAlignment="1">
      <alignment horizontal="left" vertical="center" wrapText="1"/>
    </xf>
    <xf numFmtId="180" fontId="8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182" fontId="7" fillId="0" borderId="0" xfId="42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421957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382905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E1"/>
    </sheetView>
  </sheetViews>
  <sheetFormatPr defaultColWidth="9.140625" defaultRowHeight="12.75"/>
  <cols>
    <col min="1" max="1" width="5.28125" style="135" bestFit="1" customWidth="1"/>
    <col min="2" max="2" width="50.140625" style="133" customWidth="1"/>
    <col min="3" max="3" width="7.8515625" style="133" customWidth="1"/>
    <col min="4" max="4" width="10.28125" style="136" customWidth="1"/>
    <col min="5" max="5" width="11.57421875" style="136" customWidth="1"/>
    <col min="6" max="6" width="12.7109375" style="136" customWidth="1"/>
    <col min="7" max="7" width="12.00390625" style="134" bestFit="1" customWidth="1"/>
    <col min="8" max="16384" width="9.140625" style="134" customWidth="1"/>
  </cols>
  <sheetData>
    <row r="1" spans="2:5" ht="26.25" customHeight="1">
      <c r="B1" s="194" t="s">
        <v>396</v>
      </c>
      <c r="C1" s="195"/>
      <c r="D1" s="195"/>
      <c r="E1" s="195"/>
    </row>
    <row r="2" spans="1:6" ht="15.75">
      <c r="A2" s="186" t="s">
        <v>353</v>
      </c>
      <c r="B2" s="186"/>
      <c r="C2" s="186"/>
      <c r="D2" s="186"/>
      <c r="E2" s="186"/>
      <c r="F2" s="186"/>
    </row>
    <row r="3" spans="1:6" ht="18.75">
      <c r="A3" s="193"/>
      <c r="B3" s="134"/>
      <c r="C3" s="134"/>
      <c r="E3" s="187" t="s">
        <v>393</v>
      </c>
      <c r="F3" s="187"/>
    </row>
    <row r="4" spans="1:6" s="144" customFormat="1" ht="24" customHeight="1">
      <c r="A4" s="196" t="s">
        <v>392</v>
      </c>
      <c r="B4" s="185" t="s">
        <v>1</v>
      </c>
      <c r="C4" s="169" t="s">
        <v>69</v>
      </c>
      <c r="D4" s="170" t="s">
        <v>2</v>
      </c>
      <c r="E4" s="170" t="s">
        <v>20</v>
      </c>
      <c r="F4" s="170" t="s">
        <v>3</v>
      </c>
    </row>
    <row r="5" spans="1:6" s="143" customFormat="1" ht="18" customHeight="1">
      <c r="A5" s="193"/>
      <c r="B5" s="171" t="s">
        <v>354</v>
      </c>
      <c r="C5" s="156"/>
      <c r="D5" s="157"/>
      <c r="E5" s="157"/>
      <c r="F5" s="172"/>
    </row>
    <row r="6" spans="1:6" ht="18" customHeight="1">
      <c r="A6" s="173" t="s">
        <v>194</v>
      </c>
      <c r="B6" s="174" t="s">
        <v>384</v>
      </c>
      <c r="C6" s="140"/>
      <c r="D6" s="139"/>
      <c r="E6" s="139"/>
      <c r="F6" s="139"/>
    </row>
    <row r="7" spans="1:6" ht="18" customHeight="1">
      <c r="A7" s="146">
        <v>1</v>
      </c>
      <c r="B7" s="141" t="s">
        <v>366</v>
      </c>
      <c r="C7" s="140" t="s">
        <v>171</v>
      </c>
      <c r="D7" s="139">
        <v>26</v>
      </c>
      <c r="E7" s="139"/>
      <c r="F7" s="139"/>
    </row>
    <row r="8" spans="1:6" ht="18" customHeight="1">
      <c r="A8" s="146">
        <v>2</v>
      </c>
      <c r="B8" s="141" t="s">
        <v>367</v>
      </c>
      <c r="C8" s="140" t="s">
        <v>351</v>
      </c>
      <c r="D8" s="139">
        <v>26</v>
      </c>
      <c r="E8" s="139"/>
      <c r="F8" s="139"/>
    </row>
    <row r="9" spans="1:6" ht="18" customHeight="1">
      <c r="A9" s="173" t="s">
        <v>207</v>
      </c>
      <c r="B9" s="174" t="s">
        <v>385</v>
      </c>
      <c r="C9" s="140"/>
      <c r="D9" s="139"/>
      <c r="E9" s="139"/>
      <c r="F9" s="139"/>
    </row>
    <row r="10" spans="1:6" ht="18" customHeight="1">
      <c r="A10" s="146">
        <v>1</v>
      </c>
      <c r="B10" s="141" t="s">
        <v>368</v>
      </c>
      <c r="C10" s="140" t="s">
        <v>171</v>
      </c>
      <c r="D10" s="139">
        <v>16</v>
      </c>
      <c r="E10" s="139"/>
      <c r="F10" s="139"/>
    </row>
    <row r="11" spans="1:6" ht="18" customHeight="1">
      <c r="A11" s="146">
        <v>2</v>
      </c>
      <c r="B11" s="141" t="s">
        <v>369</v>
      </c>
      <c r="C11" s="140" t="s">
        <v>351</v>
      </c>
      <c r="D11" s="139">
        <v>16</v>
      </c>
      <c r="E11" s="139"/>
      <c r="F11" s="139"/>
    </row>
    <row r="12" spans="1:6" ht="18" customHeight="1">
      <c r="A12" s="173" t="s">
        <v>346</v>
      </c>
      <c r="B12" s="174" t="s">
        <v>386</v>
      </c>
      <c r="C12" s="140"/>
      <c r="D12" s="139"/>
      <c r="E12" s="139"/>
      <c r="F12" s="139"/>
    </row>
    <row r="13" spans="1:6" ht="18" customHeight="1">
      <c r="A13" s="146">
        <v>1</v>
      </c>
      <c r="B13" s="141" t="s">
        <v>368</v>
      </c>
      <c r="C13" s="140" t="s">
        <v>171</v>
      </c>
      <c r="D13" s="139">
        <v>20</v>
      </c>
      <c r="E13" s="139"/>
      <c r="F13" s="139"/>
    </row>
    <row r="14" spans="1:6" ht="18" customHeight="1">
      <c r="A14" s="146">
        <v>2</v>
      </c>
      <c r="B14" s="141" t="s">
        <v>367</v>
      </c>
      <c r="C14" s="140" t="s">
        <v>351</v>
      </c>
      <c r="D14" s="139">
        <v>20</v>
      </c>
      <c r="E14" s="139"/>
      <c r="F14" s="139"/>
    </row>
    <row r="15" spans="1:6" ht="18" customHeight="1">
      <c r="A15" s="173" t="s">
        <v>347</v>
      </c>
      <c r="B15" s="174" t="s">
        <v>387</v>
      </c>
      <c r="C15" s="140"/>
      <c r="D15" s="139"/>
      <c r="E15" s="139"/>
      <c r="F15" s="139"/>
    </row>
    <row r="16" spans="1:6" ht="18" customHeight="1">
      <c r="A16" s="146">
        <v>1</v>
      </c>
      <c r="B16" s="141" t="s">
        <v>368</v>
      </c>
      <c r="C16" s="140" t="s">
        <v>171</v>
      </c>
      <c r="D16" s="139">
        <v>20</v>
      </c>
      <c r="E16" s="139"/>
      <c r="F16" s="139"/>
    </row>
    <row r="17" spans="1:6" ht="18" customHeight="1">
      <c r="A17" s="146">
        <v>2</v>
      </c>
      <c r="B17" s="141" t="s">
        <v>367</v>
      </c>
      <c r="C17" s="140" t="s">
        <v>351</v>
      </c>
      <c r="D17" s="139">
        <v>20</v>
      </c>
      <c r="E17" s="139"/>
      <c r="F17" s="139"/>
    </row>
    <row r="18" spans="1:6" ht="18" customHeight="1">
      <c r="A18" s="173" t="s">
        <v>348</v>
      </c>
      <c r="B18" s="174" t="s">
        <v>388</v>
      </c>
      <c r="C18" s="140"/>
      <c r="D18" s="139"/>
      <c r="E18" s="139"/>
      <c r="F18" s="139"/>
    </row>
    <row r="19" spans="1:6" ht="18" customHeight="1">
      <c r="A19" s="146">
        <v>1</v>
      </c>
      <c r="B19" s="141" t="s">
        <v>370</v>
      </c>
      <c r="C19" s="140" t="s">
        <v>351</v>
      </c>
      <c r="D19" s="139">
        <v>58</v>
      </c>
      <c r="E19" s="139"/>
      <c r="F19" s="139"/>
    </row>
    <row r="20" spans="1:6" ht="18" customHeight="1">
      <c r="A20" s="146">
        <v>2</v>
      </c>
      <c r="B20" s="141" t="s">
        <v>368</v>
      </c>
      <c r="C20" s="140" t="s">
        <v>171</v>
      </c>
      <c r="D20" s="139">
        <v>58</v>
      </c>
      <c r="E20" s="139"/>
      <c r="F20" s="139"/>
    </row>
    <row r="21" spans="1:6" s="147" customFormat="1" ht="18" customHeight="1">
      <c r="A21" s="146">
        <v>3</v>
      </c>
      <c r="B21" s="141" t="s">
        <v>371</v>
      </c>
      <c r="C21" s="140" t="s">
        <v>351</v>
      </c>
      <c r="D21" s="139">
        <v>58</v>
      </c>
      <c r="E21" s="139"/>
      <c r="F21" s="139"/>
    </row>
    <row r="22" spans="1:6" s="147" customFormat="1" ht="18" customHeight="1">
      <c r="A22" s="146">
        <v>4</v>
      </c>
      <c r="B22" s="141" t="s">
        <v>372</v>
      </c>
      <c r="C22" s="140" t="s">
        <v>351</v>
      </c>
      <c r="D22" s="139">
        <v>58</v>
      </c>
      <c r="E22" s="139"/>
      <c r="F22" s="139"/>
    </row>
    <row r="23" spans="1:6" s="147" customFormat="1" ht="18" customHeight="1">
      <c r="A23" s="146">
        <v>5</v>
      </c>
      <c r="B23" s="141" t="s">
        <v>12</v>
      </c>
      <c r="C23" s="140" t="s">
        <v>351</v>
      </c>
      <c r="D23" s="139">
        <v>8</v>
      </c>
      <c r="E23" s="139"/>
      <c r="F23" s="139"/>
    </row>
    <row r="24" spans="1:6" s="147" customFormat="1" ht="18" customHeight="1">
      <c r="A24" s="173" t="s">
        <v>349</v>
      </c>
      <c r="B24" s="174" t="s">
        <v>389</v>
      </c>
      <c r="C24" s="140"/>
      <c r="D24" s="139"/>
      <c r="E24" s="139"/>
      <c r="F24" s="139"/>
    </row>
    <row r="25" spans="1:6" ht="18" customHeight="1">
      <c r="A25" s="146">
        <v>1</v>
      </c>
      <c r="B25" s="141" t="s">
        <v>375</v>
      </c>
      <c r="C25" s="140" t="s">
        <v>171</v>
      </c>
      <c r="D25" s="139">
        <v>27</v>
      </c>
      <c r="E25" s="139"/>
      <c r="F25" s="139"/>
    </row>
    <row r="26" spans="1:6" ht="18" customHeight="1">
      <c r="A26" s="146">
        <v>2</v>
      </c>
      <c r="B26" s="141" t="s">
        <v>373</v>
      </c>
      <c r="C26" s="140" t="s">
        <v>183</v>
      </c>
      <c r="D26" s="139">
        <v>27</v>
      </c>
      <c r="E26" s="139"/>
      <c r="F26" s="139"/>
    </row>
    <row r="27" spans="1:6" ht="18" customHeight="1">
      <c r="A27" s="146">
        <v>3</v>
      </c>
      <c r="B27" s="141" t="s">
        <v>374</v>
      </c>
      <c r="C27" s="140" t="s">
        <v>183</v>
      </c>
      <c r="D27" s="139">
        <v>27</v>
      </c>
      <c r="E27" s="139"/>
      <c r="F27" s="139"/>
    </row>
    <row r="28" spans="1:6" ht="18" customHeight="1">
      <c r="A28" s="165">
        <v>4</v>
      </c>
      <c r="B28" s="166" t="s">
        <v>367</v>
      </c>
      <c r="C28" s="167" t="s">
        <v>351</v>
      </c>
      <c r="D28" s="168">
        <v>27</v>
      </c>
      <c r="E28" s="168"/>
      <c r="F28" s="168"/>
    </row>
    <row r="29" spans="1:6" ht="18" customHeight="1">
      <c r="A29" s="180" t="s">
        <v>5</v>
      </c>
      <c r="B29" s="181" t="s">
        <v>355</v>
      </c>
      <c r="C29" s="182"/>
      <c r="D29" s="183"/>
      <c r="E29" s="183"/>
      <c r="F29" s="183"/>
    </row>
    <row r="30" spans="1:6" ht="18" customHeight="1">
      <c r="A30" s="177" t="s">
        <v>194</v>
      </c>
      <c r="B30" s="178" t="s">
        <v>384</v>
      </c>
      <c r="C30" s="156"/>
      <c r="D30" s="157"/>
      <c r="E30" s="157"/>
      <c r="F30" s="157"/>
    </row>
    <row r="31" spans="1:6" ht="18" customHeight="1">
      <c r="A31" s="146">
        <v>1</v>
      </c>
      <c r="B31" s="148" t="s">
        <v>358</v>
      </c>
      <c r="C31" s="140" t="s">
        <v>171</v>
      </c>
      <c r="D31" s="139">
        <v>26</v>
      </c>
      <c r="E31" s="139"/>
      <c r="F31" s="139"/>
    </row>
    <row r="32" spans="1:6" ht="18" customHeight="1">
      <c r="A32" s="146">
        <v>2</v>
      </c>
      <c r="B32" s="148" t="s">
        <v>359</v>
      </c>
      <c r="C32" s="140" t="s">
        <v>351</v>
      </c>
      <c r="D32" s="139">
        <v>26</v>
      </c>
      <c r="E32" s="139"/>
      <c r="F32" s="139"/>
    </row>
    <row r="33" spans="1:6" ht="18" customHeight="1">
      <c r="A33" s="175" t="s">
        <v>207</v>
      </c>
      <c r="B33" s="176" t="s">
        <v>385</v>
      </c>
      <c r="C33" s="140"/>
      <c r="D33" s="139"/>
      <c r="E33" s="139"/>
      <c r="F33" s="139"/>
    </row>
    <row r="34" spans="1:6" ht="18" customHeight="1">
      <c r="A34" s="146">
        <v>1</v>
      </c>
      <c r="B34" s="149" t="s">
        <v>358</v>
      </c>
      <c r="C34" s="140" t="s">
        <v>171</v>
      </c>
      <c r="D34" s="139">
        <v>16</v>
      </c>
      <c r="E34" s="139"/>
      <c r="F34" s="139"/>
    </row>
    <row r="35" spans="1:6" ht="18" customHeight="1">
      <c r="A35" s="146">
        <v>2</v>
      </c>
      <c r="B35" s="149" t="s">
        <v>360</v>
      </c>
      <c r="C35" s="140" t="s">
        <v>351</v>
      </c>
      <c r="D35" s="139">
        <v>16</v>
      </c>
      <c r="E35" s="139"/>
      <c r="F35" s="139"/>
    </row>
    <row r="36" spans="1:6" ht="18" customHeight="1">
      <c r="A36" s="175" t="s">
        <v>346</v>
      </c>
      <c r="B36" s="176" t="s">
        <v>386</v>
      </c>
      <c r="C36" s="140"/>
      <c r="D36" s="139"/>
      <c r="E36" s="139"/>
      <c r="F36" s="139"/>
    </row>
    <row r="37" spans="1:6" ht="18" customHeight="1">
      <c r="A37" s="146">
        <v>1</v>
      </c>
      <c r="B37" s="149" t="s">
        <v>358</v>
      </c>
      <c r="C37" s="140" t="s">
        <v>171</v>
      </c>
      <c r="D37" s="139">
        <v>20</v>
      </c>
      <c r="E37" s="139"/>
      <c r="F37" s="139"/>
    </row>
    <row r="38" spans="1:6" ht="18" customHeight="1">
      <c r="A38" s="146">
        <v>2</v>
      </c>
      <c r="B38" s="149" t="s">
        <v>361</v>
      </c>
      <c r="C38" s="140" t="s">
        <v>351</v>
      </c>
      <c r="D38" s="139">
        <v>20</v>
      </c>
      <c r="E38" s="139"/>
      <c r="F38" s="139"/>
    </row>
    <row r="39" spans="1:6" ht="18" customHeight="1">
      <c r="A39" s="175" t="s">
        <v>347</v>
      </c>
      <c r="B39" s="176" t="s">
        <v>387</v>
      </c>
      <c r="C39" s="140"/>
      <c r="D39" s="139"/>
      <c r="E39" s="139"/>
      <c r="F39" s="139"/>
    </row>
    <row r="40" spans="1:6" ht="18" customHeight="1">
      <c r="A40" s="146">
        <v>1</v>
      </c>
      <c r="B40" s="149" t="s">
        <v>358</v>
      </c>
      <c r="C40" s="140" t="s">
        <v>171</v>
      </c>
      <c r="D40" s="139">
        <v>20</v>
      </c>
      <c r="E40" s="139"/>
      <c r="F40" s="139"/>
    </row>
    <row r="41" spans="1:6" ht="18" customHeight="1">
      <c r="A41" s="146">
        <v>2</v>
      </c>
      <c r="B41" s="149" t="s">
        <v>361</v>
      </c>
      <c r="C41" s="140" t="s">
        <v>351</v>
      </c>
      <c r="D41" s="139">
        <v>20</v>
      </c>
      <c r="E41" s="139"/>
      <c r="F41" s="139"/>
    </row>
    <row r="42" spans="1:6" ht="18" customHeight="1">
      <c r="A42" s="175" t="s">
        <v>348</v>
      </c>
      <c r="B42" s="176" t="s">
        <v>388</v>
      </c>
      <c r="C42" s="140"/>
      <c r="D42" s="139"/>
      <c r="E42" s="139"/>
      <c r="F42" s="139"/>
    </row>
    <row r="43" spans="1:6" ht="18" customHeight="1">
      <c r="A43" s="146">
        <v>3</v>
      </c>
      <c r="B43" s="149" t="s">
        <v>358</v>
      </c>
      <c r="C43" s="140" t="s">
        <v>171</v>
      </c>
      <c r="D43" s="139">
        <v>58</v>
      </c>
      <c r="E43" s="139"/>
      <c r="F43" s="139"/>
    </row>
    <row r="44" spans="1:6" ht="18" customHeight="1">
      <c r="A44" s="146">
        <v>4</v>
      </c>
      <c r="B44" s="149" t="s">
        <v>362</v>
      </c>
      <c r="C44" s="140" t="s">
        <v>351</v>
      </c>
      <c r="D44" s="139">
        <v>58</v>
      </c>
      <c r="E44" s="139"/>
      <c r="F44" s="139"/>
    </row>
    <row r="45" spans="1:6" ht="18" customHeight="1">
      <c r="A45" s="175" t="s">
        <v>349</v>
      </c>
      <c r="B45" s="176" t="s">
        <v>390</v>
      </c>
      <c r="C45" s="140"/>
      <c r="D45" s="139"/>
      <c r="E45" s="139"/>
      <c r="F45" s="139"/>
    </row>
    <row r="46" spans="1:6" ht="18" customHeight="1">
      <c r="A46" s="146">
        <v>1</v>
      </c>
      <c r="B46" s="149" t="s">
        <v>363</v>
      </c>
      <c r="C46" s="140" t="s">
        <v>171</v>
      </c>
      <c r="D46" s="139">
        <v>27</v>
      </c>
      <c r="E46" s="139"/>
      <c r="F46" s="139"/>
    </row>
    <row r="47" spans="1:6" ht="18" customHeight="1">
      <c r="A47" s="175" t="s">
        <v>350</v>
      </c>
      <c r="B47" s="176" t="s">
        <v>391</v>
      </c>
      <c r="C47" s="140"/>
      <c r="D47" s="139"/>
      <c r="E47" s="139"/>
      <c r="F47" s="139"/>
    </row>
    <row r="48" spans="1:6" ht="27" customHeight="1">
      <c r="A48" s="150">
        <v>1</v>
      </c>
      <c r="B48" s="141" t="s">
        <v>364</v>
      </c>
      <c r="C48" s="140" t="s">
        <v>171</v>
      </c>
      <c r="D48" s="139">
        <v>195</v>
      </c>
      <c r="E48" s="139"/>
      <c r="F48" s="139"/>
    </row>
    <row r="49" spans="1:6" ht="23.25" customHeight="1">
      <c r="A49" s="179">
        <v>2</v>
      </c>
      <c r="B49" s="166" t="s">
        <v>365</v>
      </c>
      <c r="C49" s="167" t="s">
        <v>183</v>
      </c>
      <c r="D49" s="168">
        <v>195</v>
      </c>
      <c r="E49" s="168"/>
      <c r="F49" s="168"/>
    </row>
    <row r="51" spans="1:6" ht="15.75">
      <c r="A51" s="151"/>
      <c r="B51" s="153"/>
      <c r="C51" s="153"/>
      <c r="D51" s="188" t="s">
        <v>395</v>
      </c>
      <c r="E51" s="188"/>
      <c r="F51" s="188"/>
    </row>
    <row r="52" spans="1:6" ht="15.75">
      <c r="A52" s="151"/>
      <c r="B52" s="153"/>
      <c r="C52" s="153"/>
      <c r="D52" s="189" t="s">
        <v>357</v>
      </c>
      <c r="E52" s="189"/>
      <c r="F52" s="189"/>
    </row>
    <row r="53" spans="1:5" ht="15.75">
      <c r="A53" s="151"/>
      <c r="B53" s="152"/>
      <c r="C53" s="152"/>
      <c r="E53" s="164" t="s">
        <v>394</v>
      </c>
    </row>
    <row r="54" spans="1:3" ht="15.75">
      <c r="A54" s="151"/>
      <c r="B54" s="153"/>
      <c r="C54" s="153"/>
    </row>
  </sheetData>
  <sheetProtection/>
  <mergeCells count="5">
    <mergeCell ref="A2:F2"/>
    <mergeCell ref="E3:F3"/>
    <mergeCell ref="D51:F51"/>
    <mergeCell ref="D52:F52"/>
    <mergeCell ref="B1:E1"/>
  </mergeCells>
  <printOptions horizontalCentered="1"/>
  <pageMargins left="0" right="0" top="0.31496062992126" bottom="0" header="0.15748031496063" footer="0.15748031496063"/>
  <pageSetup horizontalDpi="300" verticalDpi="300" orientation="portrait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="95" zoomScaleNormal="9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7.8515625" style="135" customWidth="1"/>
    <col min="2" max="2" width="41.28125" style="133" customWidth="1"/>
    <col min="3" max="3" width="8.28125" style="133" customWidth="1"/>
    <col min="4" max="4" width="10.57421875" style="136" customWidth="1"/>
    <col min="5" max="5" width="13.140625" style="136" customWidth="1"/>
    <col min="6" max="6" width="13.8515625" style="136" customWidth="1"/>
    <col min="7" max="7" width="9.140625" style="134" customWidth="1"/>
    <col min="8" max="8" width="9.7109375" style="134" bestFit="1" customWidth="1"/>
    <col min="9" max="16384" width="9.140625" style="134" customWidth="1"/>
  </cols>
  <sheetData>
    <row r="1" spans="2:5" ht="33" customHeight="1">
      <c r="B1" s="194" t="s">
        <v>397</v>
      </c>
      <c r="C1" s="195"/>
      <c r="D1" s="195"/>
      <c r="E1" s="195"/>
    </row>
    <row r="2" spans="1:6" ht="32.25" customHeight="1">
      <c r="A2" s="186" t="s">
        <v>353</v>
      </c>
      <c r="B2" s="186"/>
      <c r="C2" s="186"/>
      <c r="D2" s="186"/>
      <c r="E2" s="186"/>
      <c r="F2" s="186"/>
    </row>
    <row r="3" spans="2:5" ht="15.75">
      <c r="B3" s="134"/>
      <c r="C3" s="134"/>
      <c r="E3" s="137" t="s">
        <v>0</v>
      </c>
    </row>
    <row r="4" spans="1:6" s="144" customFormat="1" ht="15.75">
      <c r="A4" s="163" t="s">
        <v>67</v>
      </c>
      <c r="B4" s="138" t="s">
        <v>1</v>
      </c>
      <c r="C4" s="138" t="s">
        <v>69</v>
      </c>
      <c r="D4" s="160" t="s">
        <v>2</v>
      </c>
      <c r="E4" s="160" t="s">
        <v>20</v>
      </c>
      <c r="F4" s="160" t="s">
        <v>3</v>
      </c>
    </row>
    <row r="5" spans="1:6" ht="24" customHeight="1">
      <c r="A5" s="161" t="s">
        <v>194</v>
      </c>
      <c r="B5" s="145" t="s">
        <v>7</v>
      </c>
      <c r="C5" s="140"/>
      <c r="D5" s="139"/>
      <c r="E5" s="139"/>
      <c r="F5" s="158"/>
    </row>
    <row r="6" spans="1:6" ht="24" customHeight="1">
      <c r="A6" s="146">
        <v>1</v>
      </c>
      <c r="B6" s="141" t="s">
        <v>376</v>
      </c>
      <c r="C6" s="140" t="s">
        <v>169</v>
      </c>
      <c r="D6" s="139">
        <v>700</v>
      </c>
      <c r="E6" s="139"/>
      <c r="F6" s="139"/>
    </row>
    <row r="7" spans="1:6" ht="24" customHeight="1">
      <c r="A7" s="146">
        <v>2</v>
      </c>
      <c r="B7" s="141" t="s">
        <v>377</v>
      </c>
      <c r="C7" s="140" t="s">
        <v>183</v>
      </c>
      <c r="D7" s="139">
        <v>20</v>
      </c>
      <c r="E7" s="139"/>
      <c r="F7" s="139"/>
    </row>
    <row r="8" spans="1:6" ht="24" customHeight="1">
      <c r="A8" s="146">
        <v>3</v>
      </c>
      <c r="B8" s="141" t="s">
        <v>378</v>
      </c>
      <c r="C8" s="140" t="s">
        <v>169</v>
      </c>
      <c r="D8" s="139">
        <v>400</v>
      </c>
      <c r="E8" s="139"/>
      <c r="F8" s="139"/>
    </row>
    <row r="9" spans="1:6" ht="24" customHeight="1">
      <c r="A9" s="146">
        <v>4</v>
      </c>
      <c r="B9" s="141" t="s">
        <v>379</v>
      </c>
      <c r="C9" s="140" t="s">
        <v>183</v>
      </c>
      <c r="D9" s="139">
        <v>20</v>
      </c>
      <c r="E9" s="139"/>
      <c r="F9" s="139"/>
    </row>
    <row r="10" spans="1:6" ht="24" customHeight="1">
      <c r="A10" s="146">
        <v>5</v>
      </c>
      <c r="B10" s="141" t="s">
        <v>380</v>
      </c>
      <c r="C10" s="140" t="s">
        <v>352</v>
      </c>
      <c r="D10" s="139">
        <v>70</v>
      </c>
      <c r="E10" s="139"/>
      <c r="F10" s="139"/>
    </row>
    <row r="11" spans="1:6" ht="24" customHeight="1">
      <c r="A11" s="146">
        <v>6</v>
      </c>
      <c r="B11" s="141" t="s">
        <v>381</v>
      </c>
      <c r="C11" s="140" t="s">
        <v>169</v>
      </c>
      <c r="D11" s="139">
        <v>60</v>
      </c>
      <c r="E11" s="139"/>
      <c r="F11" s="139"/>
    </row>
    <row r="12" spans="1:6" s="142" customFormat="1" ht="24" customHeight="1">
      <c r="A12" s="161" t="s">
        <v>207</v>
      </c>
      <c r="B12" s="155" t="s">
        <v>356</v>
      </c>
      <c r="C12" s="162"/>
      <c r="D12" s="159"/>
      <c r="E12" s="159"/>
      <c r="F12" s="139"/>
    </row>
    <row r="13" spans="1:6" ht="24" customHeight="1">
      <c r="A13" s="146">
        <v>1</v>
      </c>
      <c r="B13" s="149" t="s">
        <v>382</v>
      </c>
      <c r="C13" s="140" t="s">
        <v>183</v>
      </c>
      <c r="D13" s="139">
        <v>20</v>
      </c>
      <c r="E13" s="139"/>
      <c r="F13" s="139"/>
    </row>
    <row r="14" spans="1:6" ht="24" customHeight="1">
      <c r="A14" s="165">
        <v>2</v>
      </c>
      <c r="B14" s="184" t="s">
        <v>383</v>
      </c>
      <c r="C14" s="167" t="s">
        <v>183</v>
      </c>
      <c r="D14" s="168">
        <v>18</v>
      </c>
      <c r="E14" s="168"/>
      <c r="F14" s="168"/>
    </row>
    <row r="15" spans="1:3" ht="15.75">
      <c r="A15" s="151"/>
      <c r="B15" s="152"/>
      <c r="C15" s="152"/>
    </row>
    <row r="16" spans="1:6" ht="15.75">
      <c r="A16" s="151"/>
      <c r="B16" s="153"/>
      <c r="C16" s="153"/>
      <c r="D16" s="188" t="s">
        <v>395</v>
      </c>
      <c r="E16" s="188"/>
      <c r="F16" s="188"/>
    </row>
    <row r="17" spans="1:6" ht="15.75">
      <c r="A17" s="151"/>
      <c r="B17" s="153"/>
      <c r="C17" s="153"/>
      <c r="D17" s="189" t="s">
        <v>357</v>
      </c>
      <c r="E17" s="189"/>
      <c r="F17" s="189"/>
    </row>
    <row r="18" spans="1:5" ht="15.75">
      <c r="A18" s="151"/>
      <c r="B18" s="152"/>
      <c r="C18" s="152"/>
      <c r="E18" s="164" t="s">
        <v>394</v>
      </c>
    </row>
    <row r="19" spans="1:3" ht="15.75">
      <c r="A19" s="151"/>
      <c r="B19" s="153"/>
      <c r="C19" s="153"/>
    </row>
    <row r="20" spans="1:3" ht="15.75">
      <c r="A20" s="151"/>
      <c r="B20" s="152"/>
      <c r="C20" s="152"/>
    </row>
    <row r="21" spans="1:3" s="136" customFormat="1" ht="15.75">
      <c r="A21" s="135"/>
      <c r="B21" s="154"/>
      <c r="C21" s="154"/>
    </row>
  </sheetData>
  <sheetProtection/>
  <mergeCells count="4">
    <mergeCell ref="D16:F16"/>
    <mergeCell ref="D17:F17"/>
    <mergeCell ref="A2:F2"/>
    <mergeCell ref="B1:E1"/>
  </mergeCells>
  <printOptions horizontalCentered="1"/>
  <pageMargins left="0.2362204724409449" right="0.2362204724409449" top="0.31496062992125984" bottom="0.2362204724409449" header="0.15748031496062992" footer="0.15748031496062992"/>
  <pageSetup horizontalDpi="300" verticalDpi="3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85"/>
  <sheetViews>
    <sheetView zoomScalePageLayoutView="0" workbookViewId="0" topLeftCell="A1">
      <selection activeCell="B85" sqref="B85"/>
    </sheetView>
  </sheetViews>
  <sheetFormatPr defaultColWidth="9.140625" defaultRowHeight="12.75"/>
  <cols>
    <col min="2" max="2" width="46.8515625" style="0" customWidth="1"/>
    <col min="5" max="5" width="11.421875" style="0" bestFit="1" customWidth="1"/>
  </cols>
  <sheetData>
    <row r="6" ht="12.75">
      <c r="E6" t="s">
        <v>20</v>
      </c>
    </row>
    <row r="7" spans="1:11" s="86" customFormat="1" ht="15" customHeight="1">
      <c r="A7" s="90"/>
      <c r="B7" s="91" t="s">
        <v>21</v>
      </c>
      <c r="C7" s="92">
        <v>17</v>
      </c>
      <c r="D7" s="93"/>
      <c r="E7" s="92">
        <v>200</v>
      </c>
      <c r="F7" s="92">
        <f>C7*E7</f>
        <v>3400</v>
      </c>
      <c r="G7" s="92"/>
      <c r="H7" s="93"/>
      <c r="I7" s="120"/>
      <c r="J7" s="92">
        <f aca="true" t="shared" si="0" ref="J7:J61">F7-I7-H7</f>
        <v>3400</v>
      </c>
      <c r="K7" s="190" t="s">
        <v>22</v>
      </c>
    </row>
    <row r="8" spans="1:11" s="86" customFormat="1" ht="15" customHeight="1">
      <c r="A8" s="90"/>
      <c r="B8" s="94" t="s">
        <v>23</v>
      </c>
      <c r="C8" s="92">
        <v>22</v>
      </c>
      <c r="D8" s="93"/>
      <c r="E8" s="92">
        <v>150</v>
      </c>
      <c r="F8" s="92">
        <f aca="true" t="shared" si="1" ref="F8:F30">C8*E8</f>
        <v>3300</v>
      </c>
      <c r="G8" s="92"/>
      <c r="H8" s="93"/>
      <c r="I8" s="120"/>
      <c r="J8" s="92">
        <f t="shared" si="0"/>
        <v>3300</v>
      </c>
      <c r="K8" s="190"/>
    </row>
    <row r="9" spans="1:11" s="86" customFormat="1" ht="15" customHeight="1">
      <c r="A9" s="90"/>
      <c r="B9" s="91" t="s">
        <v>24</v>
      </c>
      <c r="C9" s="92">
        <v>12</v>
      </c>
      <c r="D9" s="93"/>
      <c r="E9" s="92">
        <v>200</v>
      </c>
      <c r="F9" s="92">
        <f t="shared" si="1"/>
        <v>2400</v>
      </c>
      <c r="G9" s="92"/>
      <c r="H9" s="93"/>
      <c r="I9" s="120"/>
      <c r="J9" s="92">
        <f t="shared" si="0"/>
        <v>2400</v>
      </c>
      <c r="K9" s="190"/>
    </row>
    <row r="10" spans="1:11" s="86" customFormat="1" ht="15" customHeight="1">
      <c r="A10" s="90"/>
      <c r="B10" s="94" t="s">
        <v>25</v>
      </c>
      <c r="C10" s="92">
        <v>500</v>
      </c>
      <c r="D10" s="93"/>
      <c r="E10" s="92">
        <v>20</v>
      </c>
      <c r="F10" s="92">
        <f t="shared" si="1"/>
        <v>10000</v>
      </c>
      <c r="G10" s="92"/>
      <c r="H10" s="93"/>
      <c r="I10" s="120"/>
      <c r="J10" s="92">
        <f t="shared" si="0"/>
        <v>10000</v>
      </c>
      <c r="K10" s="190"/>
    </row>
    <row r="11" spans="1:11" s="86" customFormat="1" ht="15" customHeight="1">
      <c r="A11" s="90"/>
      <c r="B11" s="94" t="s">
        <v>26</v>
      </c>
      <c r="C11" s="92">
        <v>22</v>
      </c>
      <c r="D11" s="93"/>
      <c r="E11" s="92">
        <v>800</v>
      </c>
      <c r="F11" s="92">
        <f t="shared" si="1"/>
        <v>17600</v>
      </c>
      <c r="G11" s="92"/>
      <c r="H11" s="93"/>
      <c r="I11" s="120"/>
      <c r="J11" s="92">
        <f t="shared" si="0"/>
        <v>17600</v>
      </c>
      <c r="K11" s="190"/>
    </row>
    <row r="12" spans="1:11" s="86" customFormat="1" ht="15" customHeight="1">
      <c r="A12" s="90"/>
      <c r="B12" s="91" t="s">
        <v>27</v>
      </c>
      <c r="C12" s="92">
        <v>18</v>
      </c>
      <c r="D12" s="93"/>
      <c r="E12" s="92">
        <v>200</v>
      </c>
      <c r="F12" s="92">
        <f t="shared" si="1"/>
        <v>3600</v>
      </c>
      <c r="G12" s="92"/>
      <c r="H12" s="93"/>
      <c r="I12" s="120">
        <f>F12</f>
        <v>3600</v>
      </c>
      <c r="J12" s="92">
        <f t="shared" si="0"/>
        <v>0</v>
      </c>
      <c r="K12" s="190"/>
    </row>
    <row r="13" spans="1:11" s="86" customFormat="1" ht="15" customHeight="1">
      <c r="A13" s="90"/>
      <c r="B13" s="94" t="s">
        <v>28</v>
      </c>
      <c r="C13" s="92">
        <v>18</v>
      </c>
      <c r="D13" s="93"/>
      <c r="E13" s="92">
        <v>150</v>
      </c>
      <c r="F13" s="92">
        <f t="shared" si="1"/>
        <v>2700</v>
      </c>
      <c r="G13" s="92"/>
      <c r="H13" s="93"/>
      <c r="I13" s="120">
        <f>F13</f>
        <v>2700</v>
      </c>
      <c r="J13" s="92">
        <f t="shared" si="0"/>
        <v>0</v>
      </c>
      <c r="K13" s="190"/>
    </row>
    <row r="14" spans="1:11" s="86" customFormat="1" ht="15" customHeight="1">
      <c r="A14" s="90"/>
      <c r="B14" s="94" t="s">
        <v>29</v>
      </c>
      <c r="C14" s="92">
        <v>18</v>
      </c>
      <c r="D14" s="93"/>
      <c r="E14" s="92">
        <v>300</v>
      </c>
      <c r="F14" s="92">
        <f t="shared" si="1"/>
        <v>5400</v>
      </c>
      <c r="G14" s="92"/>
      <c r="H14" s="93"/>
      <c r="I14" s="120">
        <f>F14</f>
        <v>5400</v>
      </c>
      <c r="J14" s="92">
        <f t="shared" si="0"/>
        <v>0</v>
      </c>
      <c r="K14" s="190"/>
    </row>
    <row r="15" spans="1:10" s="86" customFormat="1" ht="15" customHeight="1">
      <c r="A15" s="90"/>
      <c r="B15" s="94" t="s">
        <v>30</v>
      </c>
      <c r="C15" s="92">
        <v>600</v>
      </c>
      <c r="D15" s="93"/>
      <c r="E15" s="92">
        <v>15</v>
      </c>
      <c r="F15" s="92">
        <f t="shared" si="1"/>
        <v>9000</v>
      </c>
      <c r="G15" s="92"/>
      <c r="H15" s="93"/>
      <c r="I15" s="120">
        <f>F15</f>
        <v>9000</v>
      </c>
      <c r="J15" s="92">
        <f t="shared" si="0"/>
        <v>0</v>
      </c>
    </row>
    <row r="16" spans="1:10" s="86" customFormat="1" ht="15" customHeight="1">
      <c r="A16" s="90"/>
      <c r="B16" s="91" t="s">
        <v>31</v>
      </c>
      <c r="C16" s="92">
        <v>14</v>
      </c>
      <c r="D16" s="93"/>
      <c r="E16" s="92">
        <v>200</v>
      </c>
      <c r="F16" s="92">
        <f t="shared" si="1"/>
        <v>2800</v>
      </c>
      <c r="G16" s="92"/>
      <c r="H16" s="93"/>
      <c r="I16" s="120"/>
      <c r="J16" s="92">
        <f t="shared" si="0"/>
        <v>2800</v>
      </c>
    </row>
    <row r="17" spans="1:10" s="86" customFormat="1" ht="15" customHeight="1">
      <c r="A17" s="90"/>
      <c r="B17" s="94" t="s">
        <v>32</v>
      </c>
      <c r="C17" s="92">
        <v>22</v>
      </c>
      <c r="D17" s="93"/>
      <c r="E17" s="92">
        <v>150</v>
      </c>
      <c r="F17" s="92">
        <f t="shared" si="1"/>
        <v>3300</v>
      </c>
      <c r="G17" s="92"/>
      <c r="H17" s="93"/>
      <c r="I17" s="120"/>
      <c r="J17" s="92">
        <f t="shared" si="0"/>
        <v>3300</v>
      </c>
    </row>
    <row r="18" spans="1:10" s="86" customFormat="1" ht="15" customHeight="1">
      <c r="A18" s="90"/>
      <c r="B18" s="94" t="s">
        <v>33</v>
      </c>
      <c r="C18" s="92">
        <v>22</v>
      </c>
      <c r="D18" s="93"/>
      <c r="E18" s="92">
        <v>500</v>
      </c>
      <c r="F18" s="92">
        <f t="shared" si="1"/>
        <v>11000</v>
      </c>
      <c r="G18" s="92"/>
      <c r="H18" s="93"/>
      <c r="I18" s="120"/>
      <c r="J18" s="92">
        <f t="shared" si="0"/>
        <v>11000</v>
      </c>
    </row>
    <row r="19" spans="1:10" s="86" customFormat="1" ht="15" customHeight="1">
      <c r="A19" s="90"/>
      <c r="B19" s="94" t="s">
        <v>34</v>
      </c>
      <c r="C19" s="92">
        <v>60</v>
      </c>
      <c r="D19" s="93"/>
      <c r="E19" s="92">
        <v>250</v>
      </c>
      <c r="F19" s="92">
        <f t="shared" si="1"/>
        <v>15000</v>
      </c>
      <c r="G19" s="92"/>
      <c r="H19" s="93"/>
      <c r="I19" s="120"/>
      <c r="J19" s="92">
        <f t="shared" si="0"/>
        <v>15000</v>
      </c>
    </row>
    <row r="20" spans="1:10" s="86" customFormat="1" ht="15" customHeight="1">
      <c r="A20" s="90"/>
      <c r="B20" s="91" t="s">
        <v>35</v>
      </c>
      <c r="C20" s="92">
        <v>34</v>
      </c>
      <c r="D20" s="93"/>
      <c r="E20" s="92">
        <v>500</v>
      </c>
      <c r="F20" s="92">
        <f t="shared" si="1"/>
        <v>17000</v>
      </c>
      <c r="G20" s="92"/>
      <c r="H20" s="93"/>
      <c r="I20" s="120">
        <f>12*E20</f>
        <v>6000</v>
      </c>
      <c r="J20" s="92">
        <f t="shared" si="0"/>
        <v>11000</v>
      </c>
    </row>
    <row r="21" spans="1:10" s="86" customFormat="1" ht="15" customHeight="1">
      <c r="A21" s="90"/>
      <c r="B21" s="94" t="s">
        <v>36</v>
      </c>
      <c r="C21" s="92">
        <v>34</v>
      </c>
      <c r="D21" s="93"/>
      <c r="E21" s="92">
        <v>200</v>
      </c>
      <c r="F21" s="92">
        <f t="shared" si="1"/>
        <v>6800</v>
      </c>
      <c r="G21" s="92"/>
      <c r="H21" s="93"/>
      <c r="I21" s="120">
        <f>12*E21</f>
        <v>2400</v>
      </c>
      <c r="J21" s="92">
        <f t="shared" si="0"/>
        <v>4400</v>
      </c>
    </row>
    <row r="22" spans="1:10" s="86" customFormat="1" ht="15" customHeight="1">
      <c r="A22" s="90"/>
      <c r="B22" s="94" t="s">
        <v>11</v>
      </c>
      <c r="C22" s="92">
        <v>60</v>
      </c>
      <c r="D22" s="93"/>
      <c r="E22" s="92">
        <v>300</v>
      </c>
      <c r="F22" s="92">
        <f t="shared" si="1"/>
        <v>18000</v>
      </c>
      <c r="G22" s="92"/>
      <c r="H22" s="93"/>
      <c r="I22" s="120">
        <f>12*E22</f>
        <v>3600</v>
      </c>
      <c r="J22" s="92">
        <f t="shared" si="0"/>
        <v>14400</v>
      </c>
    </row>
    <row r="23" spans="1:10" s="86" customFormat="1" ht="15" customHeight="1">
      <c r="A23" s="90"/>
      <c r="B23" s="94" t="s">
        <v>37</v>
      </c>
      <c r="C23" s="92">
        <v>34</v>
      </c>
      <c r="D23" s="93"/>
      <c r="E23" s="92">
        <v>20</v>
      </c>
      <c r="F23" s="92">
        <f t="shared" si="1"/>
        <v>680</v>
      </c>
      <c r="G23" s="92"/>
      <c r="H23" s="93"/>
      <c r="I23" s="120">
        <f>12*E23</f>
        <v>240</v>
      </c>
      <c r="J23" s="92">
        <f t="shared" si="0"/>
        <v>440</v>
      </c>
    </row>
    <row r="24" spans="1:10" s="86" customFormat="1" ht="15" customHeight="1">
      <c r="A24" s="90"/>
      <c r="B24" s="94" t="s">
        <v>38</v>
      </c>
      <c r="C24" s="92">
        <v>34</v>
      </c>
      <c r="D24" s="93"/>
      <c r="E24" s="92">
        <v>20</v>
      </c>
      <c r="F24" s="92">
        <f t="shared" si="1"/>
        <v>680</v>
      </c>
      <c r="G24" s="92"/>
      <c r="H24" s="93"/>
      <c r="I24" s="120">
        <f>12*E24</f>
        <v>240</v>
      </c>
      <c r="J24" s="92">
        <f t="shared" si="0"/>
        <v>440</v>
      </c>
    </row>
    <row r="25" spans="1:10" s="86" customFormat="1" ht="15" customHeight="1">
      <c r="A25" s="90"/>
      <c r="B25" s="94" t="s">
        <v>39</v>
      </c>
      <c r="C25" s="92">
        <v>8</v>
      </c>
      <c r="D25" s="93"/>
      <c r="E25" s="92">
        <v>250</v>
      </c>
      <c r="F25" s="92">
        <f t="shared" si="1"/>
        <v>2000</v>
      </c>
      <c r="G25" s="92"/>
      <c r="H25" s="93"/>
      <c r="I25" s="120">
        <f>2*E25</f>
        <v>500</v>
      </c>
      <c r="J25" s="92">
        <f t="shared" si="0"/>
        <v>1500</v>
      </c>
    </row>
    <row r="26" spans="1:10" s="86" customFormat="1" ht="15" customHeight="1">
      <c r="A26" s="90"/>
      <c r="B26" s="91" t="s">
        <v>40</v>
      </c>
      <c r="C26" s="92">
        <v>12</v>
      </c>
      <c r="D26" s="93"/>
      <c r="E26" s="92">
        <v>200</v>
      </c>
      <c r="F26" s="92">
        <f t="shared" si="1"/>
        <v>2400</v>
      </c>
      <c r="G26" s="92"/>
      <c r="H26" s="93"/>
      <c r="I26" s="120"/>
      <c r="J26" s="92">
        <f t="shared" si="0"/>
        <v>2400</v>
      </c>
    </row>
    <row r="27" spans="1:10" s="86" customFormat="1" ht="15" customHeight="1">
      <c r="A27" s="90"/>
      <c r="B27" s="94" t="s">
        <v>41</v>
      </c>
      <c r="C27" s="92">
        <v>12</v>
      </c>
      <c r="D27" s="93"/>
      <c r="E27" s="92">
        <v>150</v>
      </c>
      <c r="F27" s="92">
        <f t="shared" si="1"/>
        <v>1800</v>
      </c>
      <c r="G27" s="92"/>
      <c r="H27" s="93"/>
      <c r="I27" s="120"/>
      <c r="J27" s="92">
        <f t="shared" si="0"/>
        <v>1800</v>
      </c>
    </row>
    <row r="28" spans="1:10" s="86" customFormat="1" ht="15" customHeight="1">
      <c r="A28" s="90"/>
      <c r="B28" s="94" t="s">
        <v>42</v>
      </c>
      <c r="C28" s="92">
        <v>6</v>
      </c>
      <c r="D28" s="93"/>
      <c r="E28" s="92">
        <v>500</v>
      </c>
      <c r="F28" s="92">
        <f t="shared" si="1"/>
        <v>3000</v>
      </c>
      <c r="G28" s="92"/>
      <c r="H28" s="93"/>
      <c r="I28" s="120"/>
      <c r="J28" s="92">
        <f t="shared" si="0"/>
        <v>3000</v>
      </c>
    </row>
    <row r="29" spans="1:10" s="86" customFormat="1" ht="15" customHeight="1">
      <c r="A29" s="90"/>
      <c r="B29" s="91" t="s">
        <v>43</v>
      </c>
      <c r="C29" s="92">
        <v>12</v>
      </c>
      <c r="D29" s="93"/>
      <c r="E29" s="92">
        <v>300</v>
      </c>
      <c r="F29" s="92">
        <f t="shared" si="1"/>
        <v>3600</v>
      </c>
      <c r="G29" s="92"/>
      <c r="H29" s="93"/>
      <c r="I29" s="120"/>
      <c r="J29" s="92">
        <f t="shared" si="0"/>
        <v>3600</v>
      </c>
    </row>
    <row r="30" spans="1:10" s="86" customFormat="1" ht="15" customHeight="1">
      <c r="A30" s="90"/>
      <c r="B30" s="94" t="s">
        <v>44</v>
      </c>
      <c r="C30" s="92">
        <v>26</v>
      </c>
      <c r="D30" s="93"/>
      <c r="E30" s="92">
        <v>150</v>
      </c>
      <c r="F30" s="92">
        <f t="shared" si="1"/>
        <v>3900</v>
      </c>
      <c r="G30" s="92"/>
      <c r="H30" s="93"/>
      <c r="I30" s="120"/>
      <c r="J30" s="92">
        <f t="shared" si="0"/>
        <v>3900</v>
      </c>
    </row>
    <row r="31" spans="1:10" s="87" customFormat="1" ht="15">
      <c r="A31" s="95">
        <v>1</v>
      </c>
      <c r="B31" s="96" t="s">
        <v>45</v>
      </c>
      <c r="C31" s="97">
        <v>10</v>
      </c>
      <c r="D31" s="97"/>
      <c r="E31" s="97">
        <v>200</v>
      </c>
      <c r="F31" s="97">
        <f>E31*C31</f>
        <v>2000</v>
      </c>
      <c r="G31" s="97"/>
      <c r="H31" s="98"/>
      <c r="I31" s="121"/>
      <c r="J31" s="92">
        <f t="shared" si="0"/>
        <v>2000</v>
      </c>
    </row>
    <row r="32" spans="1:10" s="87" customFormat="1" ht="15">
      <c r="A32" s="95"/>
      <c r="B32" s="96" t="s">
        <v>46</v>
      </c>
      <c r="C32" s="97">
        <v>10</v>
      </c>
      <c r="D32" s="97"/>
      <c r="E32" s="97">
        <v>150</v>
      </c>
      <c r="F32" s="97">
        <f>E32*C32</f>
        <v>1500</v>
      </c>
      <c r="G32" s="97"/>
      <c r="H32" s="98"/>
      <c r="I32" s="121"/>
      <c r="J32" s="92">
        <f t="shared" si="0"/>
        <v>1500</v>
      </c>
    </row>
    <row r="33" spans="1:10" s="87" customFormat="1" ht="15">
      <c r="A33" s="95">
        <v>2</v>
      </c>
      <c r="B33" s="96" t="s">
        <v>47</v>
      </c>
      <c r="C33" s="97">
        <v>12</v>
      </c>
      <c r="D33" s="97"/>
      <c r="E33" s="97">
        <v>200</v>
      </c>
      <c r="F33" s="97">
        <f aca="true" t="shared" si="2" ref="F33:F53">E33*C33</f>
        <v>2400</v>
      </c>
      <c r="G33" s="97"/>
      <c r="H33" s="98"/>
      <c r="I33" s="121"/>
      <c r="J33" s="92">
        <f t="shared" si="0"/>
        <v>2400</v>
      </c>
    </row>
    <row r="34" spans="1:10" s="87" customFormat="1" ht="15">
      <c r="A34" s="95"/>
      <c r="B34" s="96" t="s">
        <v>8</v>
      </c>
      <c r="C34" s="97">
        <v>700</v>
      </c>
      <c r="D34" s="97"/>
      <c r="E34" s="97">
        <v>20</v>
      </c>
      <c r="F34" s="97">
        <f t="shared" si="2"/>
        <v>14000</v>
      </c>
      <c r="G34" s="97"/>
      <c r="H34" s="98"/>
      <c r="I34" s="121"/>
      <c r="J34" s="92">
        <f t="shared" si="0"/>
        <v>14000</v>
      </c>
    </row>
    <row r="35" spans="1:10" s="87" customFormat="1" ht="15">
      <c r="A35" s="95"/>
      <c r="B35" s="96" t="s">
        <v>48</v>
      </c>
      <c r="C35" s="97">
        <v>12</v>
      </c>
      <c r="D35" s="97"/>
      <c r="E35" s="97">
        <v>150</v>
      </c>
      <c r="F35" s="97">
        <f t="shared" si="2"/>
        <v>1800</v>
      </c>
      <c r="G35" s="97"/>
      <c r="H35" s="98"/>
      <c r="I35" s="121"/>
      <c r="J35" s="92">
        <f t="shared" si="0"/>
        <v>1800</v>
      </c>
    </row>
    <row r="36" spans="1:10" s="87" customFormat="1" ht="15">
      <c r="A36" s="95">
        <v>3</v>
      </c>
      <c r="B36" s="96" t="s">
        <v>49</v>
      </c>
      <c r="C36" s="97">
        <v>12</v>
      </c>
      <c r="D36" s="97"/>
      <c r="E36" s="97">
        <v>200</v>
      </c>
      <c r="F36" s="97">
        <f t="shared" si="2"/>
        <v>2400</v>
      </c>
      <c r="G36" s="97"/>
      <c r="H36" s="98"/>
      <c r="I36" s="121">
        <f>F36</f>
        <v>2400</v>
      </c>
      <c r="J36" s="92">
        <f t="shared" si="0"/>
        <v>0</v>
      </c>
    </row>
    <row r="37" spans="1:10" s="87" customFormat="1" ht="15">
      <c r="A37" s="95"/>
      <c r="B37" s="96" t="s">
        <v>50</v>
      </c>
      <c r="C37" s="97">
        <v>12</v>
      </c>
      <c r="D37" s="97"/>
      <c r="E37" s="97">
        <v>150</v>
      </c>
      <c r="F37" s="97">
        <f t="shared" si="2"/>
        <v>1800</v>
      </c>
      <c r="G37" s="97"/>
      <c r="H37" s="98"/>
      <c r="I37" s="121">
        <f>F37</f>
        <v>1800</v>
      </c>
      <c r="J37" s="92">
        <f t="shared" si="0"/>
        <v>0</v>
      </c>
    </row>
    <row r="38" spans="1:10" s="87" customFormat="1" ht="15">
      <c r="A38" s="95"/>
      <c r="B38" s="96" t="s">
        <v>51</v>
      </c>
      <c r="C38" s="97">
        <v>12</v>
      </c>
      <c r="D38" s="97"/>
      <c r="E38" s="97">
        <v>300</v>
      </c>
      <c r="F38" s="97">
        <f t="shared" si="2"/>
        <v>3600</v>
      </c>
      <c r="G38" s="97"/>
      <c r="H38" s="98"/>
      <c r="I38" s="121">
        <f>F38</f>
        <v>3600</v>
      </c>
      <c r="J38" s="92">
        <f t="shared" si="0"/>
        <v>0</v>
      </c>
    </row>
    <row r="39" spans="1:10" s="87" customFormat="1" ht="15">
      <c r="A39" s="95"/>
      <c r="B39" s="96" t="s">
        <v>9</v>
      </c>
      <c r="C39" s="97">
        <v>400</v>
      </c>
      <c r="D39" s="97"/>
      <c r="E39" s="97">
        <v>15</v>
      </c>
      <c r="F39" s="97">
        <f t="shared" si="2"/>
        <v>6000</v>
      </c>
      <c r="G39" s="97"/>
      <c r="H39" s="98"/>
      <c r="I39" s="121">
        <f>F39</f>
        <v>6000</v>
      </c>
      <c r="J39" s="92">
        <f t="shared" si="0"/>
        <v>0</v>
      </c>
    </row>
    <row r="40" spans="1:10" s="87" customFormat="1" ht="15">
      <c r="A40" s="95">
        <v>4</v>
      </c>
      <c r="B40" s="96" t="s">
        <v>52</v>
      </c>
      <c r="C40" s="97">
        <v>8</v>
      </c>
      <c r="D40" s="97"/>
      <c r="E40" s="97">
        <v>200</v>
      </c>
      <c r="F40" s="97">
        <f t="shared" si="2"/>
        <v>1600</v>
      </c>
      <c r="G40" s="97"/>
      <c r="H40" s="98"/>
      <c r="I40" s="121"/>
      <c r="J40" s="92">
        <f t="shared" si="0"/>
        <v>1600</v>
      </c>
    </row>
    <row r="41" spans="1:10" s="87" customFormat="1" ht="15">
      <c r="A41" s="95"/>
      <c r="B41" s="96" t="s">
        <v>53</v>
      </c>
      <c r="C41" s="97">
        <v>8</v>
      </c>
      <c r="D41" s="97"/>
      <c r="E41" s="97">
        <v>150</v>
      </c>
      <c r="F41" s="97">
        <f t="shared" si="2"/>
        <v>1200</v>
      </c>
      <c r="G41" s="97"/>
      <c r="H41" s="98"/>
      <c r="I41" s="121"/>
      <c r="J41" s="92">
        <f t="shared" si="0"/>
        <v>1200</v>
      </c>
    </row>
    <row r="42" spans="1:10" s="87" customFormat="1" ht="15">
      <c r="A42" s="95"/>
      <c r="B42" s="96" t="s">
        <v>54</v>
      </c>
      <c r="C42" s="97">
        <v>8</v>
      </c>
      <c r="D42" s="97"/>
      <c r="E42" s="97">
        <v>500</v>
      </c>
      <c r="F42" s="97">
        <f t="shared" si="2"/>
        <v>4000</v>
      </c>
      <c r="G42" s="97"/>
      <c r="H42" s="98"/>
      <c r="I42" s="121"/>
      <c r="J42" s="92">
        <f t="shared" si="0"/>
        <v>4000</v>
      </c>
    </row>
    <row r="43" spans="1:10" s="87" customFormat="1" ht="15">
      <c r="A43" s="95"/>
      <c r="B43" s="96" t="s">
        <v>10</v>
      </c>
      <c r="C43" s="97">
        <v>70</v>
      </c>
      <c r="D43" s="97"/>
      <c r="E43" s="97">
        <v>250</v>
      </c>
      <c r="F43" s="97">
        <f t="shared" si="2"/>
        <v>17500</v>
      </c>
      <c r="G43" s="97"/>
      <c r="H43" s="98"/>
      <c r="I43" s="121"/>
      <c r="J43" s="92">
        <f t="shared" si="0"/>
        <v>17500</v>
      </c>
    </row>
    <row r="44" spans="1:10" s="87" customFormat="1" ht="15">
      <c r="A44" s="95">
        <v>5</v>
      </c>
      <c r="B44" s="96" t="s">
        <v>55</v>
      </c>
      <c r="C44" s="97">
        <v>48</v>
      </c>
      <c r="D44" s="97"/>
      <c r="E44" s="97">
        <v>500</v>
      </c>
      <c r="F44" s="97">
        <f t="shared" si="2"/>
        <v>24000</v>
      </c>
      <c r="G44" s="97"/>
      <c r="H44" s="98"/>
      <c r="I44" s="121">
        <f>12*E44</f>
        <v>6000</v>
      </c>
      <c r="J44" s="92">
        <f t="shared" si="0"/>
        <v>18000</v>
      </c>
    </row>
    <row r="45" spans="1:10" s="87" customFormat="1" ht="15">
      <c r="A45" s="95"/>
      <c r="B45" s="96" t="s">
        <v>56</v>
      </c>
      <c r="C45" s="97">
        <v>48</v>
      </c>
      <c r="D45" s="97"/>
      <c r="E45" s="97">
        <v>200</v>
      </c>
      <c r="F45" s="97">
        <f t="shared" si="2"/>
        <v>9600</v>
      </c>
      <c r="G45" s="97"/>
      <c r="H45" s="98"/>
      <c r="I45" s="121">
        <f>12*E45</f>
        <v>2400</v>
      </c>
      <c r="J45" s="92">
        <f t="shared" si="0"/>
        <v>7200</v>
      </c>
    </row>
    <row r="46" spans="1:10" s="87" customFormat="1" ht="15">
      <c r="A46" s="95"/>
      <c r="B46" s="96" t="s">
        <v>57</v>
      </c>
      <c r="C46" s="97">
        <v>48</v>
      </c>
      <c r="D46" s="97"/>
      <c r="E46" s="97">
        <v>300</v>
      </c>
      <c r="F46" s="97">
        <f t="shared" si="2"/>
        <v>14400</v>
      </c>
      <c r="G46" s="97"/>
      <c r="H46" s="98"/>
      <c r="I46" s="121">
        <f>12*E46</f>
        <v>3600</v>
      </c>
      <c r="J46" s="92">
        <f t="shared" si="0"/>
        <v>10800</v>
      </c>
    </row>
    <row r="47" spans="1:10" s="86" customFormat="1" ht="15" customHeight="1">
      <c r="A47" s="90"/>
      <c r="B47" s="94" t="s">
        <v>58</v>
      </c>
      <c r="C47" s="92">
        <v>48</v>
      </c>
      <c r="D47" s="93"/>
      <c r="E47" s="92">
        <v>20</v>
      </c>
      <c r="F47" s="92">
        <f>C47*E47</f>
        <v>960</v>
      </c>
      <c r="G47" s="92"/>
      <c r="H47" s="93"/>
      <c r="I47" s="120">
        <f>12*E47</f>
        <v>240</v>
      </c>
      <c r="J47" s="92">
        <f t="shared" si="0"/>
        <v>720</v>
      </c>
    </row>
    <row r="48" spans="1:10" s="86" customFormat="1" ht="15" customHeight="1">
      <c r="A48" s="90"/>
      <c r="B48" s="94" t="s">
        <v>59</v>
      </c>
      <c r="C48" s="92">
        <v>48</v>
      </c>
      <c r="D48" s="93"/>
      <c r="E48" s="92">
        <v>20</v>
      </c>
      <c r="F48" s="92">
        <f>C48*E48</f>
        <v>960</v>
      </c>
      <c r="G48" s="92"/>
      <c r="H48" s="93"/>
      <c r="I48" s="120">
        <f>12*E48</f>
        <v>240</v>
      </c>
      <c r="J48" s="92">
        <f t="shared" si="0"/>
        <v>720</v>
      </c>
    </row>
    <row r="49" spans="1:10" s="86" customFormat="1" ht="15" customHeight="1">
      <c r="A49" s="90"/>
      <c r="B49" s="94" t="s">
        <v>39</v>
      </c>
      <c r="C49" s="92">
        <v>8</v>
      </c>
      <c r="D49" s="93"/>
      <c r="E49" s="92">
        <v>250</v>
      </c>
      <c r="F49" s="92">
        <f>C49*E49</f>
        <v>2000</v>
      </c>
      <c r="G49" s="92"/>
      <c r="H49" s="93"/>
      <c r="I49" s="120">
        <f>2*E49</f>
        <v>500</v>
      </c>
      <c r="J49" s="92">
        <f t="shared" si="0"/>
        <v>1500</v>
      </c>
    </row>
    <row r="50" spans="1:10" s="87" customFormat="1" ht="15">
      <c r="A50" s="95">
        <v>6</v>
      </c>
      <c r="B50" s="99" t="s">
        <v>60</v>
      </c>
      <c r="C50" s="97">
        <v>4</v>
      </c>
      <c r="D50" s="97"/>
      <c r="E50" s="97">
        <v>300</v>
      </c>
      <c r="F50" s="97">
        <f>E50*C50</f>
        <v>1200</v>
      </c>
      <c r="G50" s="97"/>
      <c r="H50" s="98"/>
      <c r="I50" s="121"/>
      <c r="J50" s="92">
        <f t="shared" si="0"/>
        <v>1200</v>
      </c>
    </row>
    <row r="51" spans="1:10" s="87" customFormat="1" ht="15">
      <c r="A51" s="95"/>
      <c r="B51" s="99" t="s">
        <v>61</v>
      </c>
      <c r="C51" s="97">
        <v>4</v>
      </c>
      <c r="D51" s="97"/>
      <c r="E51" s="97">
        <v>150</v>
      </c>
      <c r="F51" s="97">
        <f>E51*C51</f>
        <v>600</v>
      </c>
      <c r="G51" s="97"/>
      <c r="H51" s="98"/>
      <c r="I51" s="121"/>
      <c r="J51" s="92">
        <f t="shared" si="0"/>
        <v>600</v>
      </c>
    </row>
    <row r="52" spans="1:10" s="87" customFormat="1" ht="15">
      <c r="A52" s="95">
        <v>7</v>
      </c>
      <c r="B52" s="99" t="s">
        <v>62</v>
      </c>
      <c r="C52" s="97">
        <v>22</v>
      </c>
      <c r="D52" s="97"/>
      <c r="E52" s="97">
        <v>800</v>
      </c>
      <c r="F52" s="97">
        <f t="shared" si="2"/>
        <v>17600</v>
      </c>
      <c r="G52" s="97"/>
      <c r="H52" s="98"/>
      <c r="I52" s="121"/>
      <c r="J52" s="92">
        <f t="shared" si="0"/>
        <v>17600</v>
      </c>
    </row>
    <row r="53" spans="1:10" s="87" customFormat="1" ht="15">
      <c r="A53" s="95"/>
      <c r="B53" s="99" t="s">
        <v>63</v>
      </c>
      <c r="C53" s="97">
        <v>22</v>
      </c>
      <c r="D53" s="97"/>
      <c r="E53" s="97">
        <v>150</v>
      </c>
      <c r="F53" s="97">
        <f t="shared" si="2"/>
        <v>3300</v>
      </c>
      <c r="G53" s="97"/>
      <c r="H53" s="98"/>
      <c r="I53" s="121"/>
      <c r="J53" s="92">
        <f t="shared" si="0"/>
        <v>3300</v>
      </c>
    </row>
    <row r="54" spans="1:10" s="88" customFormat="1" ht="15">
      <c r="A54" s="100"/>
      <c r="B54" s="101" t="s">
        <v>16</v>
      </c>
      <c r="C54" s="102"/>
      <c r="D54" s="102"/>
      <c r="E54" s="103"/>
      <c r="F54" s="102">
        <v>10000</v>
      </c>
      <c r="G54" s="102"/>
      <c r="H54" s="104"/>
      <c r="I54" s="122"/>
      <c r="J54" s="123">
        <f t="shared" si="0"/>
        <v>10000</v>
      </c>
    </row>
    <row r="55" spans="1:10" s="87" customFormat="1" ht="15">
      <c r="A55" s="95">
        <v>8</v>
      </c>
      <c r="B55" s="99" t="s">
        <v>17</v>
      </c>
      <c r="C55" s="97">
        <v>20</v>
      </c>
      <c r="D55" s="97"/>
      <c r="E55" s="97">
        <v>800</v>
      </c>
      <c r="F55" s="97">
        <f>E55*C55</f>
        <v>16000</v>
      </c>
      <c r="G55" s="97"/>
      <c r="H55" s="98"/>
      <c r="I55" s="121"/>
      <c r="J55" s="92">
        <f t="shared" si="0"/>
        <v>16000</v>
      </c>
    </row>
    <row r="56" spans="1:10" s="87" customFormat="1" ht="15">
      <c r="A56" s="95"/>
      <c r="B56" s="99" t="s">
        <v>18</v>
      </c>
      <c r="C56" s="97">
        <v>20</v>
      </c>
      <c r="D56" s="97"/>
      <c r="E56" s="97">
        <v>800</v>
      </c>
      <c r="F56" s="97">
        <f>E56*C56</f>
        <v>16000</v>
      </c>
      <c r="G56" s="97"/>
      <c r="H56" s="98"/>
      <c r="I56" s="121"/>
      <c r="J56" s="92">
        <f t="shared" si="0"/>
        <v>16000</v>
      </c>
    </row>
    <row r="57" spans="1:10" s="88" customFormat="1" ht="15">
      <c r="A57" s="100"/>
      <c r="B57" s="105" t="s">
        <v>19</v>
      </c>
      <c r="C57" s="102"/>
      <c r="D57" s="102"/>
      <c r="E57" s="103"/>
      <c r="F57" s="102">
        <v>10000</v>
      </c>
      <c r="G57" s="102"/>
      <c r="H57" s="104"/>
      <c r="I57" s="122"/>
      <c r="J57" s="123">
        <f t="shared" si="0"/>
        <v>10000</v>
      </c>
    </row>
    <row r="58" spans="1:10" s="87" customFormat="1" ht="15">
      <c r="A58" s="95">
        <v>9</v>
      </c>
      <c r="B58" s="99" t="s">
        <v>64</v>
      </c>
      <c r="C58" s="97">
        <v>15</v>
      </c>
      <c r="D58" s="97"/>
      <c r="E58" s="97">
        <v>200</v>
      </c>
      <c r="F58" s="97">
        <f>E58*C58</f>
        <v>3000</v>
      </c>
      <c r="G58" s="97"/>
      <c r="H58" s="98"/>
      <c r="I58" s="121"/>
      <c r="J58" s="92">
        <f t="shared" si="0"/>
        <v>3000</v>
      </c>
    </row>
    <row r="59" spans="1:10" s="87" customFormat="1" ht="15">
      <c r="A59" s="95"/>
      <c r="B59" s="99" t="s">
        <v>15</v>
      </c>
      <c r="C59" s="97">
        <v>25</v>
      </c>
      <c r="D59" s="97"/>
      <c r="E59" s="97">
        <v>200</v>
      </c>
      <c r="F59" s="97">
        <f>E59*C59</f>
        <v>5000</v>
      </c>
      <c r="G59" s="97"/>
      <c r="H59" s="98"/>
      <c r="I59" s="121"/>
      <c r="J59" s="92">
        <f t="shared" si="0"/>
        <v>5000</v>
      </c>
    </row>
    <row r="60" spans="1:10" s="87" customFormat="1" ht="15">
      <c r="A60" s="95">
        <v>10</v>
      </c>
      <c r="B60" s="99" t="s">
        <v>65</v>
      </c>
      <c r="C60" s="97">
        <v>10</v>
      </c>
      <c r="D60" s="97"/>
      <c r="E60" s="97">
        <v>800</v>
      </c>
      <c r="F60" s="97">
        <f>E60*C60</f>
        <v>8000</v>
      </c>
      <c r="G60" s="97"/>
      <c r="H60" s="98"/>
      <c r="I60" s="121">
        <f>F60</f>
        <v>8000</v>
      </c>
      <c r="J60" s="92">
        <f t="shared" si="0"/>
        <v>0</v>
      </c>
    </row>
    <row r="61" spans="1:10" s="87" customFormat="1" ht="15">
      <c r="A61" s="106"/>
      <c r="B61" s="107" t="s">
        <v>66</v>
      </c>
      <c r="C61" s="108">
        <v>10</v>
      </c>
      <c r="D61" s="108"/>
      <c r="E61" s="97">
        <v>800</v>
      </c>
      <c r="F61" s="97">
        <f>E61*C61</f>
        <v>8000</v>
      </c>
      <c r="G61" s="97"/>
      <c r="H61" s="98"/>
      <c r="I61" s="121">
        <f>F61</f>
        <v>8000</v>
      </c>
      <c r="J61" s="92">
        <f t="shared" si="0"/>
        <v>0</v>
      </c>
    </row>
    <row r="62" spans="1:10" s="87" customFormat="1" ht="15">
      <c r="A62" s="109"/>
      <c r="B62" s="110"/>
      <c r="C62" s="111"/>
      <c r="D62" s="111"/>
      <c r="E62" s="112"/>
      <c r="F62" s="112"/>
      <c r="G62" s="112"/>
      <c r="H62" s="113"/>
      <c r="I62" s="124"/>
      <c r="J62" s="125"/>
    </row>
    <row r="63" spans="1:10" s="87" customFormat="1" ht="15">
      <c r="A63" s="114" t="s">
        <v>67</v>
      </c>
      <c r="B63" s="115" t="s">
        <v>68</v>
      </c>
      <c r="C63" s="116" t="s">
        <v>69</v>
      </c>
      <c r="D63" s="116" t="s">
        <v>20</v>
      </c>
      <c r="E63" s="112"/>
      <c r="F63" s="112"/>
      <c r="G63" s="112"/>
      <c r="H63" s="113"/>
      <c r="I63" s="124"/>
      <c r="J63" s="125"/>
    </row>
    <row r="64" spans="1:4" s="89" customFormat="1" ht="15">
      <c r="A64" s="117">
        <v>1</v>
      </c>
      <c r="B64" s="118" t="s">
        <v>70</v>
      </c>
      <c r="C64" s="117" t="s">
        <v>71</v>
      </c>
      <c r="D64" s="119">
        <v>200</v>
      </c>
    </row>
    <row r="65" spans="1:4" s="89" customFormat="1" ht="15">
      <c r="A65" s="117">
        <v>2</v>
      </c>
      <c r="B65" s="118" t="s">
        <v>72</v>
      </c>
      <c r="C65" s="117" t="s">
        <v>71</v>
      </c>
      <c r="D65" s="119">
        <v>300</v>
      </c>
    </row>
    <row r="66" spans="1:4" s="89" customFormat="1" ht="15">
      <c r="A66" s="117">
        <v>3</v>
      </c>
      <c r="B66" s="118" t="s">
        <v>73</v>
      </c>
      <c r="C66" s="117" t="s">
        <v>71</v>
      </c>
      <c r="D66" s="119">
        <v>800</v>
      </c>
    </row>
    <row r="67" spans="1:4" s="89" customFormat="1" ht="15">
      <c r="A67" s="117">
        <v>4</v>
      </c>
      <c r="B67" s="118" t="s">
        <v>74</v>
      </c>
      <c r="C67" s="117" t="s">
        <v>71</v>
      </c>
      <c r="D67" s="119">
        <v>500</v>
      </c>
    </row>
    <row r="68" spans="1:4" s="89" customFormat="1" ht="12.75">
      <c r="A68" s="117">
        <v>5</v>
      </c>
      <c r="B68" s="117" t="s">
        <v>75</v>
      </c>
      <c r="C68" s="117" t="s">
        <v>76</v>
      </c>
      <c r="D68" s="126">
        <v>150</v>
      </c>
    </row>
    <row r="69" spans="1:4" s="89" customFormat="1" ht="12.75">
      <c r="A69" s="117">
        <v>6</v>
      </c>
      <c r="B69" s="117" t="s">
        <v>77</v>
      </c>
      <c r="C69" s="117" t="s">
        <v>76</v>
      </c>
      <c r="D69" s="126">
        <v>800</v>
      </c>
    </row>
    <row r="70" spans="1:4" s="89" customFormat="1" ht="15">
      <c r="A70" s="117">
        <v>7</v>
      </c>
      <c r="B70" s="118" t="s">
        <v>78</v>
      </c>
      <c r="C70" s="117" t="s">
        <v>76</v>
      </c>
      <c r="D70" s="119">
        <v>1000</v>
      </c>
    </row>
    <row r="71" spans="1:4" s="89" customFormat="1" ht="15">
      <c r="A71" s="117">
        <v>8</v>
      </c>
      <c r="B71" s="117" t="s">
        <v>79</v>
      </c>
      <c r="C71" s="117" t="s">
        <v>76</v>
      </c>
      <c r="D71" s="119">
        <v>500</v>
      </c>
    </row>
    <row r="72" spans="1:4" s="89" customFormat="1" ht="15">
      <c r="A72" s="117">
        <v>9</v>
      </c>
      <c r="B72" s="127" t="s">
        <v>80</v>
      </c>
      <c r="C72" s="117" t="s">
        <v>81</v>
      </c>
      <c r="D72" s="119">
        <v>300</v>
      </c>
    </row>
    <row r="73" spans="1:4" s="89" customFormat="1" ht="15">
      <c r="A73" s="117">
        <v>10</v>
      </c>
      <c r="B73" s="127" t="s">
        <v>82</v>
      </c>
      <c r="C73" s="117" t="s">
        <v>81</v>
      </c>
      <c r="D73" s="119">
        <v>800</v>
      </c>
    </row>
    <row r="74" spans="1:4" s="89" customFormat="1" ht="15">
      <c r="A74" s="117">
        <v>11</v>
      </c>
      <c r="B74" s="127" t="s">
        <v>83</v>
      </c>
      <c r="C74" s="117" t="s">
        <v>81</v>
      </c>
      <c r="D74" s="119">
        <v>500</v>
      </c>
    </row>
    <row r="75" spans="1:4" s="89" customFormat="1" ht="15">
      <c r="A75" s="117">
        <v>12</v>
      </c>
      <c r="B75" s="127" t="s">
        <v>84</v>
      </c>
      <c r="C75" s="117" t="s">
        <v>81</v>
      </c>
      <c r="D75" s="119">
        <v>800</v>
      </c>
    </row>
    <row r="76" spans="1:4" ht="15">
      <c r="A76" s="117">
        <v>13</v>
      </c>
      <c r="B76" s="128" t="s">
        <v>85</v>
      </c>
      <c r="C76" s="129" t="s">
        <v>86</v>
      </c>
      <c r="D76" s="119">
        <v>20</v>
      </c>
    </row>
    <row r="77" spans="1:4" ht="15">
      <c r="A77" s="117">
        <v>14</v>
      </c>
      <c r="B77" s="38" t="s">
        <v>87</v>
      </c>
      <c r="C77" s="129" t="s">
        <v>86</v>
      </c>
      <c r="D77" s="119">
        <v>15</v>
      </c>
    </row>
    <row r="78" spans="1:4" ht="15">
      <c r="A78" s="117">
        <v>15</v>
      </c>
      <c r="B78" s="38" t="s">
        <v>88</v>
      </c>
      <c r="C78" s="129" t="s">
        <v>89</v>
      </c>
      <c r="D78" s="119">
        <v>250</v>
      </c>
    </row>
    <row r="79" spans="1:4" ht="15">
      <c r="A79" s="117">
        <v>16</v>
      </c>
      <c r="B79" s="38" t="s">
        <v>90</v>
      </c>
      <c r="C79" s="129" t="s">
        <v>86</v>
      </c>
      <c r="D79" s="119">
        <v>300</v>
      </c>
    </row>
    <row r="80" spans="1:4" ht="15">
      <c r="A80" s="117">
        <v>17</v>
      </c>
      <c r="B80" s="128" t="s">
        <v>91</v>
      </c>
      <c r="C80" s="129" t="s">
        <v>76</v>
      </c>
      <c r="D80" s="130">
        <v>20</v>
      </c>
    </row>
    <row r="81" spans="1:4" ht="15">
      <c r="A81" s="117">
        <v>18</v>
      </c>
      <c r="B81" s="128" t="s">
        <v>92</v>
      </c>
      <c r="C81" s="129" t="s">
        <v>81</v>
      </c>
      <c r="D81" s="130">
        <v>20</v>
      </c>
    </row>
    <row r="82" spans="1:4" ht="15">
      <c r="A82" s="117">
        <v>19</v>
      </c>
      <c r="B82" s="128" t="s">
        <v>93</v>
      </c>
      <c r="C82" s="129" t="s">
        <v>76</v>
      </c>
      <c r="D82" s="130">
        <v>250</v>
      </c>
    </row>
    <row r="83" spans="1:4" ht="15">
      <c r="A83" s="117">
        <v>20</v>
      </c>
      <c r="B83" s="131" t="s">
        <v>94</v>
      </c>
      <c r="C83" s="129" t="s">
        <v>81</v>
      </c>
      <c r="D83" s="132">
        <v>500</v>
      </c>
    </row>
    <row r="84" spans="1:4" ht="15">
      <c r="A84" s="117">
        <v>21</v>
      </c>
      <c r="B84" s="131" t="s">
        <v>95</v>
      </c>
      <c r="C84" s="129" t="s">
        <v>71</v>
      </c>
      <c r="D84" s="132">
        <v>200</v>
      </c>
    </row>
    <row r="85" ht="12.75">
      <c r="B85" t="s">
        <v>96</v>
      </c>
    </row>
  </sheetData>
  <sheetProtection/>
  <mergeCells count="1">
    <mergeCell ref="K7:K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6"/>
  <sheetViews>
    <sheetView zoomScalePageLayoutView="0" workbookViewId="0" topLeftCell="A55">
      <selection activeCell="E284" sqref="E284"/>
    </sheetView>
  </sheetViews>
  <sheetFormatPr defaultColWidth="9.140625" defaultRowHeight="12.75"/>
  <cols>
    <col min="1" max="1" width="6.28125" style="11" customWidth="1"/>
    <col min="2" max="2" width="35.00390625" style="11" customWidth="1"/>
    <col min="3" max="3" width="12.7109375" style="11" customWidth="1"/>
    <col min="4" max="4" width="11.00390625" style="11" customWidth="1"/>
    <col min="5" max="5" width="13.28125" style="11" customWidth="1"/>
    <col min="6" max="6" width="11.421875" style="11" customWidth="1"/>
    <col min="7" max="7" width="17.140625" style="11" customWidth="1"/>
    <col min="8" max="8" width="35.57421875" style="14" customWidth="1"/>
    <col min="9" max="16384" width="9.140625" style="11" customWidth="1"/>
  </cols>
  <sheetData>
    <row r="1" spans="1:8" ht="12.75">
      <c r="A1" s="191" t="s">
        <v>97</v>
      </c>
      <c r="B1" s="191"/>
      <c r="C1" s="191"/>
      <c r="D1" s="191"/>
      <c r="E1" s="191"/>
      <c r="F1" s="191"/>
      <c r="G1" s="191"/>
      <c r="H1" s="191"/>
    </row>
    <row r="2" spans="1:7" ht="12.75">
      <c r="A2" s="192"/>
      <c r="B2" s="192"/>
      <c r="C2" s="192"/>
      <c r="D2" s="192"/>
      <c r="E2" s="192"/>
      <c r="F2" s="192"/>
      <c r="G2" s="192"/>
    </row>
    <row r="3" ht="12.75">
      <c r="G3" s="17" t="s">
        <v>98</v>
      </c>
    </row>
    <row r="4" spans="1:8" s="1" customFormat="1" ht="12.75">
      <c r="A4" s="18" t="s">
        <v>67</v>
      </c>
      <c r="B4" s="18" t="s">
        <v>99</v>
      </c>
      <c r="C4" s="18" t="s">
        <v>69</v>
      </c>
      <c r="D4" s="18" t="s">
        <v>100</v>
      </c>
      <c r="E4" s="18" t="s">
        <v>101</v>
      </c>
      <c r="F4" s="18" t="s">
        <v>20</v>
      </c>
      <c r="G4" s="18" t="s">
        <v>3</v>
      </c>
      <c r="H4" s="19" t="s">
        <v>102</v>
      </c>
    </row>
    <row r="5" spans="1:8" s="2" customFormat="1" ht="12.75">
      <c r="A5" s="20"/>
      <c r="B5" s="21" t="s">
        <v>103</v>
      </c>
      <c r="C5" s="20"/>
      <c r="D5" s="20"/>
      <c r="E5" s="20"/>
      <c r="F5" s="20"/>
      <c r="G5" s="20">
        <f>G6+G218</f>
        <v>501970000</v>
      </c>
      <c r="H5" s="19"/>
    </row>
    <row r="6" spans="1:8" s="2" customFormat="1" ht="12.75">
      <c r="A6" s="20" t="s">
        <v>4</v>
      </c>
      <c r="B6" s="21" t="s">
        <v>104</v>
      </c>
      <c r="C6" s="20"/>
      <c r="D6" s="20"/>
      <c r="E6" s="20"/>
      <c r="F6" s="20"/>
      <c r="G6" s="20">
        <f>G7+G15+G27+G40+G50+G67+G83+G100+G115+G117+G139+G143+G201+G216</f>
        <v>330005000</v>
      </c>
      <c r="H6" s="19"/>
    </row>
    <row r="7" spans="1:8" s="2" customFormat="1" ht="12.75">
      <c r="A7" s="20" t="s">
        <v>105</v>
      </c>
      <c r="B7" s="21" t="s">
        <v>106</v>
      </c>
      <c r="C7" s="20"/>
      <c r="D7" s="20"/>
      <c r="E7" s="20"/>
      <c r="F7" s="20"/>
      <c r="G7" s="20">
        <f>SUM(G8:G14)</f>
        <v>2963000</v>
      </c>
      <c r="H7" s="19"/>
    </row>
    <row r="8" spans="1:8" s="3" customFormat="1" ht="13.5">
      <c r="A8" s="22">
        <v>1</v>
      </c>
      <c r="B8" s="22" t="s">
        <v>107</v>
      </c>
      <c r="C8" s="22"/>
      <c r="D8" s="22"/>
      <c r="E8" s="22"/>
      <c r="F8" s="22"/>
      <c r="G8" s="22"/>
      <c r="H8" s="23"/>
    </row>
    <row r="9" spans="1:8" s="1" customFormat="1" ht="16.5" customHeight="1">
      <c r="A9" s="24"/>
      <c r="B9" s="24" t="s">
        <v>108</v>
      </c>
      <c r="C9" s="24" t="s">
        <v>109</v>
      </c>
      <c r="D9" s="24">
        <v>3</v>
      </c>
      <c r="E9" s="24">
        <v>10</v>
      </c>
      <c r="F9" s="24">
        <v>45000</v>
      </c>
      <c r="G9" s="24">
        <f>D9*F9*E9</f>
        <v>1350000</v>
      </c>
      <c r="H9" s="25" t="s">
        <v>110</v>
      </c>
    </row>
    <row r="10" spans="1:8" ht="13.5">
      <c r="A10" s="22">
        <v>2</v>
      </c>
      <c r="B10" s="22" t="s">
        <v>111</v>
      </c>
      <c r="C10" s="22"/>
      <c r="D10" s="22"/>
      <c r="E10" s="22"/>
      <c r="F10" s="22"/>
      <c r="G10" s="22"/>
      <c r="H10" s="23"/>
    </row>
    <row r="11" spans="1:8" ht="12.75">
      <c r="A11" s="24"/>
      <c r="B11" s="24" t="s">
        <v>108</v>
      </c>
      <c r="C11" s="24" t="s">
        <v>109</v>
      </c>
      <c r="D11" s="24">
        <v>3</v>
      </c>
      <c r="E11" s="24">
        <v>4</v>
      </c>
      <c r="F11" s="24">
        <v>45000</v>
      </c>
      <c r="G11" s="24">
        <f>D11*F11*E11</f>
        <v>540000</v>
      </c>
      <c r="H11" s="25" t="s">
        <v>110</v>
      </c>
    </row>
    <row r="12" spans="1:8" ht="13.5">
      <c r="A12" s="22">
        <v>3</v>
      </c>
      <c r="B12" s="22" t="s">
        <v>112</v>
      </c>
      <c r="C12" s="24"/>
      <c r="D12" s="24"/>
      <c r="E12" s="24"/>
      <c r="F12" s="24"/>
      <c r="G12" s="24"/>
      <c r="H12" s="25"/>
    </row>
    <row r="13" spans="1:8" ht="12.75">
      <c r="A13" s="24"/>
      <c r="B13" s="24" t="s">
        <v>108</v>
      </c>
      <c r="C13" s="24" t="s">
        <v>109</v>
      </c>
      <c r="D13" s="24">
        <v>3</v>
      </c>
      <c r="E13" s="24">
        <v>3</v>
      </c>
      <c r="F13" s="24">
        <v>45000</v>
      </c>
      <c r="G13" s="24">
        <f>D13*F13*E13</f>
        <v>405000</v>
      </c>
      <c r="H13" s="25" t="s">
        <v>110</v>
      </c>
    </row>
    <row r="14" spans="1:8" s="1" customFormat="1" ht="15.75" customHeight="1">
      <c r="A14" s="22">
        <v>4</v>
      </c>
      <c r="B14" s="22" t="s">
        <v>113</v>
      </c>
      <c r="C14" s="24"/>
      <c r="D14" s="24"/>
      <c r="E14" s="24"/>
      <c r="F14" s="24"/>
      <c r="G14" s="24">
        <v>668000</v>
      </c>
      <c r="H14" s="25" t="s">
        <v>114</v>
      </c>
    </row>
    <row r="15" spans="1:8" s="3" customFormat="1" ht="17.25" customHeight="1">
      <c r="A15" s="26" t="s">
        <v>115</v>
      </c>
      <c r="B15" s="26" t="s">
        <v>116</v>
      </c>
      <c r="C15" s="26"/>
      <c r="D15" s="26"/>
      <c r="E15" s="26"/>
      <c r="F15" s="26"/>
      <c r="G15" s="26">
        <f>SUM(G16:G26)</f>
        <v>17600000</v>
      </c>
      <c r="H15" s="21"/>
    </row>
    <row r="16" spans="1:8" s="1" customFormat="1" ht="16.5" customHeight="1">
      <c r="A16" s="27">
        <v>1</v>
      </c>
      <c r="B16" s="28" t="s">
        <v>117</v>
      </c>
      <c r="C16" s="29" t="s">
        <v>109</v>
      </c>
      <c r="D16" s="28">
        <v>4</v>
      </c>
      <c r="E16" s="29">
        <v>33</v>
      </c>
      <c r="F16" s="30">
        <v>60000</v>
      </c>
      <c r="G16" s="30">
        <f>D16*E16*F16</f>
        <v>7920000</v>
      </c>
      <c r="H16" s="30" t="s">
        <v>118</v>
      </c>
    </row>
    <row r="17" spans="1:8" s="1" customFormat="1" ht="17.25" customHeight="1">
      <c r="A17" s="27">
        <v>2</v>
      </c>
      <c r="B17" s="28" t="s">
        <v>119</v>
      </c>
      <c r="C17" s="29" t="s">
        <v>120</v>
      </c>
      <c r="D17" s="28">
        <v>2</v>
      </c>
      <c r="E17" s="29">
        <v>1</v>
      </c>
      <c r="F17" s="30">
        <v>510000</v>
      </c>
      <c r="G17" s="30">
        <f aca="true" t="shared" si="0" ref="G17:G25">D17*E17*F17</f>
        <v>1020000</v>
      </c>
      <c r="H17" s="30" t="s">
        <v>114</v>
      </c>
    </row>
    <row r="18" spans="1:8" ht="12.75">
      <c r="A18" s="27">
        <v>3</v>
      </c>
      <c r="B18" s="28" t="s">
        <v>121</v>
      </c>
      <c r="C18" s="29" t="s">
        <v>86</v>
      </c>
      <c r="D18" s="28">
        <v>9</v>
      </c>
      <c r="E18" s="29">
        <v>1</v>
      </c>
      <c r="F18" s="30">
        <v>200000</v>
      </c>
      <c r="G18" s="30">
        <f t="shared" si="0"/>
        <v>1800000</v>
      </c>
      <c r="H18" s="30" t="s">
        <v>114</v>
      </c>
    </row>
    <row r="19" spans="1:8" s="3" customFormat="1" ht="12.75">
      <c r="A19" s="27">
        <v>4</v>
      </c>
      <c r="B19" s="28" t="s">
        <v>122</v>
      </c>
      <c r="C19" s="29" t="s">
        <v>109</v>
      </c>
      <c r="D19" s="28">
        <v>2</v>
      </c>
      <c r="E19" s="29">
        <v>10</v>
      </c>
      <c r="F19" s="30">
        <v>45000</v>
      </c>
      <c r="G19" s="30">
        <f t="shared" si="0"/>
        <v>900000</v>
      </c>
      <c r="H19" s="30" t="s">
        <v>123</v>
      </c>
    </row>
    <row r="20" spans="1:8" ht="17.25" customHeight="1">
      <c r="A20" s="27">
        <v>5</v>
      </c>
      <c r="B20" s="28" t="s">
        <v>124</v>
      </c>
      <c r="C20" s="29" t="s">
        <v>109</v>
      </c>
      <c r="D20" s="28">
        <v>2</v>
      </c>
      <c r="E20" s="29">
        <v>10</v>
      </c>
      <c r="F20" s="30">
        <v>45000</v>
      </c>
      <c r="G20" s="30">
        <f t="shared" si="0"/>
        <v>900000</v>
      </c>
      <c r="H20" s="30" t="s">
        <v>123</v>
      </c>
    </row>
    <row r="21" spans="1:8" s="3" customFormat="1" ht="12.75">
      <c r="A21" s="27">
        <v>6</v>
      </c>
      <c r="B21" s="28" t="s">
        <v>125</v>
      </c>
      <c r="C21" s="29" t="s">
        <v>109</v>
      </c>
      <c r="D21" s="28">
        <v>2</v>
      </c>
      <c r="E21" s="29">
        <v>10</v>
      </c>
      <c r="F21" s="30">
        <v>45000</v>
      </c>
      <c r="G21" s="30">
        <f t="shared" si="0"/>
        <v>900000</v>
      </c>
      <c r="H21" s="30" t="s">
        <v>123</v>
      </c>
    </row>
    <row r="22" spans="1:8" s="3" customFormat="1" ht="12.75">
      <c r="A22" s="27">
        <v>7</v>
      </c>
      <c r="B22" s="28" t="s">
        <v>126</v>
      </c>
      <c r="C22" s="29" t="s">
        <v>109</v>
      </c>
      <c r="D22" s="28">
        <v>2</v>
      </c>
      <c r="E22" s="29">
        <v>10</v>
      </c>
      <c r="F22" s="30">
        <v>45000</v>
      </c>
      <c r="G22" s="30">
        <f t="shared" si="0"/>
        <v>900000</v>
      </c>
      <c r="H22" s="30" t="s">
        <v>123</v>
      </c>
    </row>
    <row r="23" spans="1:8" s="2" customFormat="1" ht="12.75">
      <c r="A23" s="27">
        <v>8</v>
      </c>
      <c r="B23" s="28" t="s">
        <v>127</v>
      </c>
      <c r="C23" s="29" t="s">
        <v>109</v>
      </c>
      <c r="D23" s="28">
        <v>4</v>
      </c>
      <c r="E23" s="29">
        <v>33</v>
      </c>
      <c r="F23" s="30">
        <v>15000</v>
      </c>
      <c r="G23" s="30">
        <f t="shared" si="0"/>
        <v>1980000</v>
      </c>
      <c r="H23" s="30" t="s">
        <v>123</v>
      </c>
    </row>
    <row r="24" spans="1:8" ht="14.25" customHeight="1">
      <c r="A24" s="27">
        <v>9</v>
      </c>
      <c r="B24" s="28" t="s">
        <v>128</v>
      </c>
      <c r="C24" s="29" t="s">
        <v>129</v>
      </c>
      <c r="D24" s="28">
        <v>13</v>
      </c>
      <c r="E24" s="29">
        <v>1</v>
      </c>
      <c r="F24" s="30">
        <v>20000</v>
      </c>
      <c r="G24" s="30">
        <f t="shared" si="0"/>
        <v>260000</v>
      </c>
      <c r="H24" s="30" t="s">
        <v>114</v>
      </c>
    </row>
    <row r="25" spans="1:8" ht="12.75">
      <c r="A25" s="27">
        <v>10</v>
      </c>
      <c r="B25" s="28" t="s">
        <v>130</v>
      </c>
      <c r="C25" s="29" t="s">
        <v>109</v>
      </c>
      <c r="D25" s="28">
        <v>14</v>
      </c>
      <c r="E25" s="29">
        <v>1</v>
      </c>
      <c r="F25" s="30">
        <v>30000</v>
      </c>
      <c r="G25" s="30">
        <f t="shared" si="0"/>
        <v>420000</v>
      </c>
      <c r="H25" s="30" t="s">
        <v>123</v>
      </c>
    </row>
    <row r="26" spans="1:8" ht="12.75">
      <c r="A26" s="27">
        <v>11</v>
      </c>
      <c r="B26" s="28" t="s">
        <v>131</v>
      </c>
      <c r="C26" s="29"/>
      <c r="D26" s="28"/>
      <c r="E26" s="29"/>
      <c r="F26" s="30">
        <v>600000</v>
      </c>
      <c r="G26" s="30">
        <f>+F26</f>
        <v>600000</v>
      </c>
      <c r="H26" s="30" t="s">
        <v>114</v>
      </c>
    </row>
    <row r="27" spans="1:8" s="3" customFormat="1" ht="15.75" customHeight="1">
      <c r="A27" s="26" t="s">
        <v>132</v>
      </c>
      <c r="B27" s="26" t="s">
        <v>133</v>
      </c>
      <c r="C27" s="26"/>
      <c r="D27" s="26"/>
      <c r="E27" s="26"/>
      <c r="F27" s="26"/>
      <c r="G27" s="26">
        <f>SUM(G28:G39)</f>
        <v>7639000</v>
      </c>
      <c r="H27" s="31"/>
    </row>
    <row r="28" spans="1:8" s="4" customFormat="1" ht="12.75">
      <c r="A28" s="30">
        <v>1</v>
      </c>
      <c r="B28" s="30" t="s">
        <v>134</v>
      </c>
      <c r="C28" s="30"/>
      <c r="D28" s="30"/>
      <c r="E28" s="30"/>
      <c r="F28" s="30"/>
      <c r="G28" s="30">
        <v>600000</v>
      </c>
      <c r="H28" s="30" t="s">
        <v>135</v>
      </c>
    </row>
    <row r="29" spans="1:8" s="4" customFormat="1" ht="12.75">
      <c r="A29" s="30">
        <v>2</v>
      </c>
      <c r="B29" s="30" t="s">
        <v>136</v>
      </c>
      <c r="C29" s="30" t="s">
        <v>109</v>
      </c>
      <c r="D29" s="30">
        <v>1</v>
      </c>
      <c r="E29" s="30">
        <v>3</v>
      </c>
      <c r="F29" s="30">
        <v>45000</v>
      </c>
      <c r="G29" s="30">
        <f>D29*E29*F29</f>
        <v>135000</v>
      </c>
      <c r="H29" s="30" t="s">
        <v>123</v>
      </c>
    </row>
    <row r="30" spans="1:8" s="4" customFormat="1" ht="12.75">
      <c r="A30" s="30">
        <v>3</v>
      </c>
      <c r="B30" s="30" t="s">
        <v>137</v>
      </c>
      <c r="C30" s="30" t="s">
        <v>109</v>
      </c>
      <c r="D30" s="30">
        <v>1</v>
      </c>
      <c r="E30" s="30">
        <v>3</v>
      </c>
      <c r="F30" s="30">
        <v>45000</v>
      </c>
      <c r="G30" s="30">
        <f aca="true" t="shared" si="1" ref="G30:G38">D30*E30*F30</f>
        <v>135000</v>
      </c>
      <c r="H30" s="30" t="s">
        <v>123</v>
      </c>
    </row>
    <row r="31" spans="1:8" s="4" customFormat="1" ht="12.75">
      <c r="A31" s="30">
        <v>4</v>
      </c>
      <c r="B31" s="30" t="s">
        <v>130</v>
      </c>
      <c r="C31" s="30" t="s">
        <v>109</v>
      </c>
      <c r="D31" s="30">
        <v>25</v>
      </c>
      <c r="E31" s="30">
        <v>2</v>
      </c>
      <c r="F31" s="30">
        <v>15000</v>
      </c>
      <c r="G31" s="30">
        <f t="shared" si="1"/>
        <v>750000</v>
      </c>
      <c r="H31" s="30" t="s">
        <v>123</v>
      </c>
    </row>
    <row r="32" spans="1:8" s="4" customFormat="1" ht="12.75">
      <c r="A32" s="30">
        <v>5</v>
      </c>
      <c r="B32" s="30" t="s">
        <v>138</v>
      </c>
      <c r="C32" s="30" t="s">
        <v>109</v>
      </c>
      <c r="D32" s="30">
        <v>2</v>
      </c>
      <c r="E32" s="30">
        <v>1</v>
      </c>
      <c r="F32" s="30">
        <v>50000</v>
      </c>
      <c r="G32" s="30">
        <f t="shared" si="1"/>
        <v>100000</v>
      </c>
      <c r="H32" s="30" t="s">
        <v>123</v>
      </c>
    </row>
    <row r="33" spans="1:8" s="4" customFormat="1" ht="12.75">
      <c r="A33" s="30">
        <v>6</v>
      </c>
      <c r="B33" s="30" t="s">
        <v>139</v>
      </c>
      <c r="C33" s="30" t="s">
        <v>109</v>
      </c>
      <c r="D33" s="30">
        <v>2</v>
      </c>
      <c r="E33" s="30">
        <v>1</v>
      </c>
      <c r="F33" s="30">
        <v>50000</v>
      </c>
      <c r="G33" s="30">
        <f t="shared" si="1"/>
        <v>100000</v>
      </c>
      <c r="H33" s="30" t="s">
        <v>123</v>
      </c>
    </row>
    <row r="34" spans="1:8" s="4" customFormat="1" ht="12.75">
      <c r="A34" s="30">
        <v>7</v>
      </c>
      <c r="B34" s="30" t="s">
        <v>140</v>
      </c>
      <c r="C34" s="30" t="s">
        <v>109</v>
      </c>
      <c r="D34" s="30">
        <v>25</v>
      </c>
      <c r="E34" s="30">
        <v>3</v>
      </c>
      <c r="F34" s="30">
        <v>60000</v>
      </c>
      <c r="G34" s="30">
        <f t="shared" si="1"/>
        <v>4500000</v>
      </c>
      <c r="H34" s="30" t="s">
        <v>118</v>
      </c>
    </row>
    <row r="35" spans="1:8" s="4" customFormat="1" ht="12.75">
      <c r="A35" s="30">
        <v>8</v>
      </c>
      <c r="B35" s="30" t="s">
        <v>141</v>
      </c>
      <c r="C35" s="30" t="s">
        <v>109</v>
      </c>
      <c r="D35" s="30">
        <v>1</v>
      </c>
      <c r="E35" s="30">
        <v>3</v>
      </c>
      <c r="F35" s="30">
        <v>45000</v>
      </c>
      <c r="G35" s="30">
        <f t="shared" si="1"/>
        <v>135000</v>
      </c>
      <c r="H35" s="30" t="s">
        <v>123</v>
      </c>
    </row>
    <row r="36" spans="1:8" s="4" customFormat="1" ht="12.75">
      <c r="A36" s="30">
        <v>9</v>
      </c>
      <c r="B36" s="30" t="s">
        <v>142</v>
      </c>
      <c r="C36" s="30" t="s">
        <v>109</v>
      </c>
      <c r="D36" s="30">
        <v>2</v>
      </c>
      <c r="E36" s="30">
        <v>3</v>
      </c>
      <c r="F36" s="30">
        <v>45000</v>
      </c>
      <c r="G36" s="30">
        <f t="shared" si="1"/>
        <v>270000</v>
      </c>
      <c r="H36" s="30" t="s">
        <v>123</v>
      </c>
    </row>
    <row r="37" spans="1:8" s="4" customFormat="1" ht="12.75">
      <c r="A37" s="30">
        <v>10</v>
      </c>
      <c r="B37" s="30" t="s">
        <v>143</v>
      </c>
      <c r="C37" s="30" t="s">
        <v>129</v>
      </c>
      <c r="D37" s="30">
        <v>2</v>
      </c>
      <c r="E37" s="30">
        <v>3</v>
      </c>
      <c r="F37" s="30">
        <v>20000</v>
      </c>
      <c r="G37" s="30">
        <f t="shared" si="1"/>
        <v>120000</v>
      </c>
      <c r="H37" s="30" t="s">
        <v>114</v>
      </c>
    </row>
    <row r="38" spans="1:8" s="4" customFormat="1" ht="12.75">
      <c r="A38" s="30">
        <v>11</v>
      </c>
      <c r="B38" s="30" t="s">
        <v>144</v>
      </c>
      <c r="C38" s="30" t="s">
        <v>145</v>
      </c>
      <c r="D38" s="30">
        <v>2</v>
      </c>
      <c r="E38" s="30">
        <v>2</v>
      </c>
      <c r="F38" s="30">
        <v>50000</v>
      </c>
      <c r="G38" s="30">
        <f t="shared" si="1"/>
        <v>200000</v>
      </c>
      <c r="H38" s="30" t="s">
        <v>123</v>
      </c>
    </row>
    <row r="39" spans="1:8" s="4" customFormat="1" ht="12.75">
      <c r="A39" s="30">
        <v>12</v>
      </c>
      <c r="B39" s="30" t="s">
        <v>146</v>
      </c>
      <c r="C39" s="30"/>
      <c r="D39" s="30"/>
      <c r="E39" s="30"/>
      <c r="F39" s="30"/>
      <c r="G39" s="30">
        <v>594000</v>
      </c>
      <c r="H39" s="30" t="s">
        <v>135</v>
      </c>
    </row>
    <row r="40" spans="1:8" s="3" customFormat="1" ht="12.75">
      <c r="A40" s="26" t="s">
        <v>147</v>
      </c>
      <c r="B40" s="26" t="s">
        <v>148</v>
      </c>
      <c r="C40" s="26"/>
      <c r="D40" s="26"/>
      <c r="E40" s="26"/>
      <c r="F40" s="26"/>
      <c r="G40" s="26">
        <f>SUM(G41:G49)</f>
        <v>21860000</v>
      </c>
      <c r="H40" s="31"/>
    </row>
    <row r="41" spans="1:8" s="4" customFormat="1" ht="12.75">
      <c r="A41" s="30">
        <v>1</v>
      </c>
      <c r="B41" s="30" t="s">
        <v>134</v>
      </c>
      <c r="C41" s="30"/>
      <c r="D41" s="30"/>
      <c r="E41" s="30"/>
      <c r="F41" s="30"/>
      <c r="G41" s="30"/>
      <c r="H41" s="30" t="s">
        <v>149</v>
      </c>
    </row>
    <row r="42" spans="1:8" s="4" customFormat="1" ht="12.75">
      <c r="A42" s="30">
        <v>2</v>
      </c>
      <c r="B42" s="30" t="s">
        <v>130</v>
      </c>
      <c r="C42" s="30" t="s">
        <v>109</v>
      </c>
      <c r="D42" s="30">
        <v>45</v>
      </c>
      <c r="E42" s="30">
        <v>2</v>
      </c>
      <c r="F42" s="30">
        <v>15000</v>
      </c>
      <c r="G42" s="30">
        <f aca="true" t="shared" si="2" ref="G42:G48">D42*E42*F42</f>
        <v>1350000</v>
      </c>
      <c r="H42" s="30" t="s">
        <v>123</v>
      </c>
    </row>
    <row r="43" spans="1:8" s="4" customFormat="1" ht="12.75">
      <c r="A43" s="30">
        <v>3</v>
      </c>
      <c r="B43" s="30" t="s">
        <v>139</v>
      </c>
      <c r="C43" s="30" t="s">
        <v>109</v>
      </c>
      <c r="D43" s="30">
        <v>2</v>
      </c>
      <c r="E43" s="30">
        <v>1</v>
      </c>
      <c r="F43" s="30">
        <v>50000</v>
      </c>
      <c r="G43" s="30">
        <f t="shared" si="2"/>
        <v>100000</v>
      </c>
      <c r="H43" s="30" t="s">
        <v>123</v>
      </c>
    </row>
    <row r="44" spans="1:8" s="4" customFormat="1" ht="12.75">
      <c r="A44" s="30">
        <v>4</v>
      </c>
      <c r="B44" s="30" t="s">
        <v>140</v>
      </c>
      <c r="C44" s="30" t="s">
        <v>109</v>
      </c>
      <c r="D44" s="30">
        <v>45</v>
      </c>
      <c r="E44" s="30">
        <v>4</v>
      </c>
      <c r="F44" s="30">
        <v>60000</v>
      </c>
      <c r="G44" s="30">
        <f t="shared" si="2"/>
        <v>10800000</v>
      </c>
      <c r="H44" s="30" t="s">
        <v>118</v>
      </c>
    </row>
    <row r="45" spans="1:8" s="4" customFormat="1" ht="12.75">
      <c r="A45" s="30">
        <v>5</v>
      </c>
      <c r="B45" s="30" t="s">
        <v>143</v>
      </c>
      <c r="C45" s="30" t="s">
        <v>129</v>
      </c>
      <c r="D45" s="30">
        <v>2</v>
      </c>
      <c r="E45" s="30">
        <v>4</v>
      </c>
      <c r="F45" s="30">
        <v>20000</v>
      </c>
      <c r="G45" s="30">
        <f t="shared" si="2"/>
        <v>160000</v>
      </c>
      <c r="H45" s="30" t="s">
        <v>114</v>
      </c>
    </row>
    <row r="46" spans="1:8" s="4" customFormat="1" ht="12.75">
      <c r="A46" s="30">
        <v>6</v>
      </c>
      <c r="B46" s="30" t="s">
        <v>144</v>
      </c>
      <c r="C46" s="30" t="s">
        <v>145</v>
      </c>
      <c r="D46" s="30">
        <v>2</v>
      </c>
      <c r="E46" s="30">
        <v>2</v>
      </c>
      <c r="F46" s="30">
        <v>50000</v>
      </c>
      <c r="G46" s="30">
        <f t="shared" si="2"/>
        <v>200000</v>
      </c>
      <c r="H46" s="30" t="s">
        <v>123</v>
      </c>
    </row>
    <row r="47" spans="1:8" s="4" customFormat="1" ht="12.75">
      <c r="A47" s="30">
        <v>7</v>
      </c>
      <c r="B47" s="30" t="s">
        <v>146</v>
      </c>
      <c r="C47" s="30"/>
      <c r="D47" s="30"/>
      <c r="E47" s="30"/>
      <c r="F47" s="30"/>
      <c r="G47" s="30"/>
      <c r="H47" s="30" t="s">
        <v>149</v>
      </c>
    </row>
    <row r="48" spans="1:8" s="5" customFormat="1" ht="42.75" customHeight="1">
      <c r="A48" s="30">
        <v>8</v>
      </c>
      <c r="B48" s="32" t="s">
        <v>150</v>
      </c>
      <c r="C48" s="33" t="s">
        <v>81</v>
      </c>
      <c r="D48" s="33">
        <v>500</v>
      </c>
      <c r="E48" s="33">
        <v>1</v>
      </c>
      <c r="F48" s="33">
        <v>8500</v>
      </c>
      <c r="G48" s="33">
        <f t="shared" si="2"/>
        <v>4250000</v>
      </c>
      <c r="H48" s="33" t="s">
        <v>151</v>
      </c>
    </row>
    <row r="49" spans="1:8" s="2" customFormat="1" ht="12.75">
      <c r="A49" s="30">
        <v>9</v>
      </c>
      <c r="B49" s="19" t="s">
        <v>152</v>
      </c>
      <c r="C49" s="20"/>
      <c r="D49" s="20"/>
      <c r="E49" s="20"/>
      <c r="F49" s="20"/>
      <c r="G49" s="18">
        <v>5000000</v>
      </c>
      <c r="H49" s="19"/>
    </row>
    <row r="50" spans="1:8" s="3" customFormat="1" ht="14.25" customHeight="1">
      <c r="A50" s="26" t="s">
        <v>153</v>
      </c>
      <c r="B50" s="26" t="s">
        <v>154</v>
      </c>
      <c r="C50" s="26"/>
      <c r="D50" s="26"/>
      <c r="E50" s="26"/>
      <c r="F50" s="26"/>
      <c r="G50" s="26">
        <f>SUM(G51:G66)</f>
        <v>14800000</v>
      </c>
      <c r="H50" s="31"/>
    </row>
    <row r="51" spans="1:8" s="4" customFormat="1" ht="12.75">
      <c r="A51" s="30">
        <v>1</v>
      </c>
      <c r="B51" s="30" t="s">
        <v>134</v>
      </c>
      <c r="C51" s="30"/>
      <c r="D51" s="30"/>
      <c r="E51" s="30"/>
      <c r="F51" s="30"/>
      <c r="G51" s="30">
        <v>300000</v>
      </c>
      <c r="H51" s="30" t="s">
        <v>114</v>
      </c>
    </row>
    <row r="52" spans="1:8" s="4" customFormat="1" ht="12.75">
      <c r="A52" s="30">
        <v>2</v>
      </c>
      <c r="B52" s="30" t="s">
        <v>136</v>
      </c>
      <c r="C52" s="30" t="s">
        <v>109</v>
      </c>
      <c r="D52" s="30">
        <v>1</v>
      </c>
      <c r="E52" s="30">
        <v>6</v>
      </c>
      <c r="F52" s="30">
        <v>45000</v>
      </c>
      <c r="G52" s="30">
        <f>D52*E52*F52</f>
        <v>270000</v>
      </c>
      <c r="H52" s="30" t="s">
        <v>123</v>
      </c>
    </row>
    <row r="53" spans="1:8" s="4" customFormat="1" ht="12.75">
      <c r="A53" s="30">
        <v>3</v>
      </c>
      <c r="B53" s="30" t="s">
        <v>137</v>
      </c>
      <c r="C53" s="30" t="s">
        <v>109</v>
      </c>
      <c r="D53" s="30">
        <v>1</v>
      </c>
      <c r="E53" s="30">
        <v>6</v>
      </c>
      <c r="F53" s="30">
        <v>45000</v>
      </c>
      <c r="G53" s="30">
        <f aca="true" t="shared" si="3" ref="G53:G66">D53*E53*F53</f>
        <v>270000</v>
      </c>
      <c r="H53" s="30" t="s">
        <v>123</v>
      </c>
    </row>
    <row r="54" spans="1:8" s="4" customFormat="1" ht="12.75">
      <c r="A54" s="30">
        <v>4</v>
      </c>
      <c r="B54" s="30" t="s">
        <v>130</v>
      </c>
      <c r="C54" s="30" t="s">
        <v>109</v>
      </c>
      <c r="D54" s="30">
        <v>20</v>
      </c>
      <c r="E54" s="30">
        <v>2</v>
      </c>
      <c r="F54" s="30">
        <v>15000</v>
      </c>
      <c r="G54" s="30">
        <f t="shared" si="3"/>
        <v>600000</v>
      </c>
      <c r="H54" s="30" t="s">
        <v>123</v>
      </c>
    </row>
    <row r="55" spans="1:8" s="4" customFormat="1" ht="12.75">
      <c r="A55" s="30">
        <v>5</v>
      </c>
      <c r="B55" s="30" t="s">
        <v>138</v>
      </c>
      <c r="C55" s="30" t="s">
        <v>109</v>
      </c>
      <c r="D55" s="30">
        <v>2</v>
      </c>
      <c r="E55" s="30">
        <v>1</v>
      </c>
      <c r="F55" s="30">
        <v>50000</v>
      </c>
      <c r="G55" s="30">
        <f t="shared" si="3"/>
        <v>100000</v>
      </c>
      <c r="H55" s="30" t="s">
        <v>123</v>
      </c>
    </row>
    <row r="56" spans="1:8" s="4" customFormat="1" ht="12.75">
      <c r="A56" s="30">
        <v>6</v>
      </c>
      <c r="B56" s="30" t="s">
        <v>139</v>
      </c>
      <c r="C56" s="30" t="s">
        <v>109</v>
      </c>
      <c r="D56" s="30">
        <v>2</v>
      </c>
      <c r="E56" s="30">
        <v>2</v>
      </c>
      <c r="F56" s="30">
        <v>50000</v>
      </c>
      <c r="G56" s="30">
        <f t="shared" si="3"/>
        <v>200000</v>
      </c>
      <c r="H56" s="30" t="s">
        <v>123</v>
      </c>
    </row>
    <row r="57" spans="1:8" s="4" customFormat="1" ht="12.75">
      <c r="A57" s="30">
        <v>7</v>
      </c>
      <c r="B57" s="30" t="s">
        <v>140</v>
      </c>
      <c r="C57" s="30" t="s">
        <v>109</v>
      </c>
      <c r="D57" s="30">
        <v>20</v>
      </c>
      <c r="E57" s="30">
        <v>6</v>
      </c>
      <c r="F57" s="30">
        <v>60000</v>
      </c>
      <c r="G57" s="30">
        <f t="shared" si="3"/>
        <v>7200000</v>
      </c>
      <c r="H57" s="30" t="s">
        <v>118</v>
      </c>
    </row>
    <row r="58" spans="1:8" s="4" customFormat="1" ht="12.75">
      <c r="A58" s="30">
        <v>8</v>
      </c>
      <c r="B58" s="30" t="s">
        <v>155</v>
      </c>
      <c r="C58" s="30" t="s">
        <v>109</v>
      </c>
      <c r="D58" s="30">
        <v>1</v>
      </c>
      <c r="E58" s="30">
        <v>6</v>
      </c>
      <c r="F58" s="30">
        <v>45000</v>
      </c>
      <c r="G58" s="30">
        <f t="shared" si="3"/>
        <v>270000</v>
      </c>
      <c r="H58" s="30" t="s">
        <v>123</v>
      </c>
    </row>
    <row r="59" spans="1:8" s="4" customFormat="1" ht="12.75">
      <c r="A59" s="30">
        <v>9</v>
      </c>
      <c r="B59" s="30" t="s">
        <v>142</v>
      </c>
      <c r="C59" s="30" t="s">
        <v>109</v>
      </c>
      <c r="D59" s="30">
        <v>1</v>
      </c>
      <c r="E59" s="30">
        <v>6</v>
      </c>
      <c r="F59" s="30">
        <v>45000</v>
      </c>
      <c r="G59" s="30">
        <f t="shared" si="3"/>
        <v>270000</v>
      </c>
      <c r="H59" s="30" t="s">
        <v>123</v>
      </c>
    </row>
    <row r="60" spans="1:8" s="4" customFormat="1" ht="12.75">
      <c r="A60" s="30">
        <v>10</v>
      </c>
      <c r="B60" s="30" t="s">
        <v>143</v>
      </c>
      <c r="C60" s="30" t="s">
        <v>129</v>
      </c>
      <c r="D60" s="30">
        <v>2</v>
      </c>
      <c r="E60" s="30">
        <v>6</v>
      </c>
      <c r="F60" s="30">
        <v>20000</v>
      </c>
      <c r="G60" s="30">
        <f t="shared" si="3"/>
        <v>240000</v>
      </c>
      <c r="H60" s="30" t="s">
        <v>114</v>
      </c>
    </row>
    <row r="61" spans="1:8" s="4" customFormat="1" ht="12.75">
      <c r="A61" s="30">
        <v>11</v>
      </c>
      <c r="B61" s="30" t="s">
        <v>144</v>
      </c>
      <c r="C61" s="30" t="s">
        <v>145</v>
      </c>
      <c r="D61" s="30">
        <v>2</v>
      </c>
      <c r="E61" s="30">
        <v>2</v>
      </c>
      <c r="F61" s="30">
        <v>50000</v>
      </c>
      <c r="G61" s="30">
        <f t="shared" si="3"/>
        <v>200000</v>
      </c>
      <c r="H61" s="30" t="s">
        <v>123</v>
      </c>
    </row>
    <row r="62" spans="1:8" s="4" customFormat="1" ht="12.75">
      <c r="A62" s="30">
        <v>12</v>
      </c>
      <c r="B62" s="30" t="s">
        <v>146</v>
      </c>
      <c r="C62" s="30"/>
      <c r="D62" s="30"/>
      <c r="E62" s="30"/>
      <c r="F62" s="30"/>
      <c r="G62" s="30"/>
      <c r="H62" s="30" t="s">
        <v>156</v>
      </c>
    </row>
    <row r="63" spans="1:9" s="4" customFormat="1" ht="12.75">
      <c r="A63" s="30">
        <v>13</v>
      </c>
      <c r="B63" s="30" t="s">
        <v>157</v>
      </c>
      <c r="C63" s="30" t="s">
        <v>86</v>
      </c>
      <c r="D63" s="30">
        <v>200</v>
      </c>
      <c r="E63" s="30">
        <v>1</v>
      </c>
      <c r="F63" s="30">
        <v>15000</v>
      </c>
      <c r="G63" s="30">
        <f t="shared" si="3"/>
        <v>3000000</v>
      </c>
      <c r="H63" s="30" t="s">
        <v>114</v>
      </c>
      <c r="I63" s="4" t="s">
        <v>158</v>
      </c>
    </row>
    <row r="64" spans="1:8" s="4" customFormat="1" ht="12.75">
      <c r="A64" s="30">
        <v>14</v>
      </c>
      <c r="B64" s="30" t="s">
        <v>159</v>
      </c>
      <c r="C64" s="30" t="s">
        <v>109</v>
      </c>
      <c r="D64" s="30">
        <v>4</v>
      </c>
      <c r="E64" s="30">
        <v>2</v>
      </c>
      <c r="F64" s="30">
        <v>45000</v>
      </c>
      <c r="G64" s="30">
        <f t="shared" si="3"/>
        <v>360000</v>
      </c>
      <c r="H64" s="30" t="s">
        <v>123</v>
      </c>
    </row>
    <row r="65" spans="1:8" s="4" customFormat="1" ht="12.75">
      <c r="A65" s="30">
        <v>15</v>
      </c>
      <c r="B65" s="30" t="s">
        <v>160</v>
      </c>
      <c r="C65" s="30"/>
      <c r="D65" s="30">
        <v>4</v>
      </c>
      <c r="E65" s="30">
        <v>1</v>
      </c>
      <c r="F65" s="30">
        <v>200000</v>
      </c>
      <c r="G65" s="30">
        <f t="shared" si="3"/>
        <v>800000</v>
      </c>
      <c r="H65" s="30" t="s">
        <v>114</v>
      </c>
    </row>
    <row r="66" spans="1:9" s="4" customFormat="1" ht="12.75">
      <c r="A66" s="30">
        <v>16</v>
      </c>
      <c r="B66" s="30" t="s">
        <v>161</v>
      </c>
      <c r="C66" s="30" t="s">
        <v>162</v>
      </c>
      <c r="D66" s="30">
        <v>4</v>
      </c>
      <c r="E66" s="30">
        <v>1</v>
      </c>
      <c r="F66" s="30">
        <v>180000</v>
      </c>
      <c r="G66" s="30">
        <f t="shared" si="3"/>
        <v>720000</v>
      </c>
      <c r="H66" s="30" t="s">
        <v>114</v>
      </c>
      <c r="I66" s="4" t="s">
        <v>163</v>
      </c>
    </row>
    <row r="67" spans="1:8" s="3" customFormat="1" ht="12.75">
      <c r="A67" s="26" t="s">
        <v>164</v>
      </c>
      <c r="B67" s="26" t="s">
        <v>165</v>
      </c>
      <c r="C67" s="26"/>
      <c r="D67" s="26"/>
      <c r="E67" s="26"/>
      <c r="F67" s="26"/>
      <c r="G67" s="26">
        <f>SUM(G68:G82)</f>
        <v>13200000</v>
      </c>
      <c r="H67" s="31"/>
    </row>
    <row r="68" spans="1:8" s="4" customFormat="1" ht="12.75">
      <c r="A68" s="30">
        <v>1</v>
      </c>
      <c r="B68" s="30" t="s">
        <v>134</v>
      </c>
      <c r="C68" s="30"/>
      <c r="D68" s="30"/>
      <c r="E68" s="30"/>
      <c r="F68" s="30"/>
      <c r="G68" s="30">
        <v>300000</v>
      </c>
      <c r="H68" s="30" t="s">
        <v>114</v>
      </c>
    </row>
    <row r="69" spans="1:8" s="4" customFormat="1" ht="12.75">
      <c r="A69" s="30">
        <v>2</v>
      </c>
      <c r="B69" s="30" t="s">
        <v>136</v>
      </c>
      <c r="C69" s="30" t="s">
        <v>109</v>
      </c>
      <c r="D69" s="30">
        <v>1</v>
      </c>
      <c r="E69" s="30">
        <v>6</v>
      </c>
      <c r="F69" s="30">
        <v>45000</v>
      </c>
      <c r="G69" s="30">
        <f>D69*E69*F69</f>
        <v>270000</v>
      </c>
      <c r="H69" s="30" t="s">
        <v>123</v>
      </c>
    </row>
    <row r="70" spans="1:8" s="4" customFormat="1" ht="12.75">
      <c r="A70" s="30">
        <v>3</v>
      </c>
      <c r="B70" s="30" t="s">
        <v>137</v>
      </c>
      <c r="C70" s="30" t="s">
        <v>109</v>
      </c>
      <c r="D70" s="30">
        <v>1</v>
      </c>
      <c r="E70" s="30">
        <v>6</v>
      </c>
      <c r="F70" s="30">
        <v>45000</v>
      </c>
      <c r="G70" s="30">
        <f aca="true" t="shared" si="4" ref="G70:G82">D70*E70*F70</f>
        <v>270000</v>
      </c>
      <c r="H70" s="30" t="s">
        <v>123</v>
      </c>
    </row>
    <row r="71" spans="1:8" s="4" customFormat="1" ht="12.75">
      <c r="A71" s="30">
        <v>4</v>
      </c>
      <c r="B71" s="30" t="s">
        <v>130</v>
      </c>
      <c r="C71" s="30" t="s">
        <v>109</v>
      </c>
      <c r="D71" s="30">
        <v>20</v>
      </c>
      <c r="E71" s="30">
        <v>2</v>
      </c>
      <c r="F71" s="30">
        <v>15000</v>
      </c>
      <c r="G71" s="30">
        <f t="shared" si="4"/>
        <v>600000</v>
      </c>
      <c r="H71" s="30" t="s">
        <v>123</v>
      </c>
    </row>
    <row r="72" spans="1:8" s="4" customFormat="1" ht="12.75">
      <c r="A72" s="30">
        <v>5</v>
      </c>
      <c r="B72" s="30" t="s">
        <v>138</v>
      </c>
      <c r="C72" s="30" t="s">
        <v>109</v>
      </c>
      <c r="D72" s="30">
        <v>2</v>
      </c>
      <c r="E72" s="30">
        <v>1</v>
      </c>
      <c r="F72" s="30">
        <v>50000</v>
      </c>
      <c r="G72" s="30">
        <f t="shared" si="4"/>
        <v>100000</v>
      </c>
      <c r="H72" s="30" t="s">
        <v>123</v>
      </c>
    </row>
    <row r="73" spans="1:8" s="4" customFormat="1" ht="12.75">
      <c r="A73" s="30">
        <v>6</v>
      </c>
      <c r="B73" s="30" t="s">
        <v>139</v>
      </c>
      <c r="C73" s="30" t="s">
        <v>109</v>
      </c>
      <c r="D73" s="30">
        <v>2</v>
      </c>
      <c r="E73" s="30">
        <v>1</v>
      </c>
      <c r="F73" s="30">
        <v>50000</v>
      </c>
      <c r="G73" s="30">
        <f t="shared" si="4"/>
        <v>100000</v>
      </c>
      <c r="H73" s="30" t="s">
        <v>123</v>
      </c>
    </row>
    <row r="74" spans="1:8" s="4" customFormat="1" ht="12.75">
      <c r="A74" s="30">
        <v>7</v>
      </c>
      <c r="B74" s="30" t="s">
        <v>140</v>
      </c>
      <c r="C74" s="30" t="s">
        <v>109</v>
      </c>
      <c r="D74" s="30">
        <v>20</v>
      </c>
      <c r="E74" s="30">
        <v>6</v>
      </c>
      <c r="F74" s="30">
        <v>60000</v>
      </c>
      <c r="G74" s="30">
        <f t="shared" si="4"/>
        <v>7200000</v>
      </c>
      <c r="H74" s="30" t="s">
        <v>118</v>
      </c>
    </row>
    <row r="75" spans="1:8" s="4" customFormat="1" ht="12.75">
      <c r="A75" s="30">
        <v>8</v>
      </c>
      <c r="B75" s="30" t="s">
        <v>166</v>
      </c>
      <c r="C75" s="30" t="s">
        <v>109</v>
      </c>
      <c r="D75" s="30">
        <v>1</v>
      </c>
      <c r="E75" s="30">
        <v>6</v>
      </c>
      <c r="F75" s="30">
        <v>45000</v>
      </c>
      <c r="G75" s="30">
        <f t="shared" si="4"/>
        <v>270000</v>
      </c>
      <c r="H75" s="30" t="s">
        <v>123</v>
      </c>
    </row>
    <row r="76" spans="1:8" s="4" customFormat="1" ht="12.75">
      <c r="A76" s="30">
        <v>9</v>
      </c>
      <c r="B76" s="30" t="s">
        <v>142</v>
      </c>
      <c r="C76" s="30" t="s">
        <v>109</v>
      </c>
      <c r="D76" s="30">
        <v>1</v>
      </c>
      <c r="E76" s="30">
        <v>6</v>
      </c>
      <c r="F76" s="30">
        <v>45000</v>
      </c>
      <c r="G76" s="30">
        <f t="shared" si="4"/>
        <v>270000</v>
      </c>
      <c r="H76" s="30" t="s">
        <v>123</v>
      </c>
    </row>
    <row r="77" spans="1:8" s="4" customFormat="1" ht="12.75">
      <c r="A77" s="30">
        <v>10</v>
      </c>
      <c r="B77" s="30" t="s">
        <v>143</v>
      </c>
      <c r="C77" s="30" t="s">
        <v>129</v>
      </c>
      <c r="D77" s="30">
        <v>2</v>
      </c>
      <c r="E77" s="30">
        <v>6</v>
      </c>
      <c r="F77" s="30">
        <v>20000</v>
      </c>
      <c r="G77" s="30">
        <f t="shared" si="4"/>
        <v>240000</v>
      </c>
      <c r="H77" s="30" t="s">
        <v>114</v>
      </c>
    </row>
    <row r="78" spans="1:8" s="4" customFormat="1" ht="12.75">
      <c r="A78" s="30">
        <v>11</v>
      </c>
      <c r="B78" s="30" t="s">
        <v>144</v>
      </c>
      <c r="C78" s="30" t="s">
        <v>145</v>
      </c>
      <c r="D78" s="30">
        <v>2</v>
      </c>
      <c r="E78" s="30">
        <v>2</v>
      </c>
      <c r="F78" s="30">
        <v>50000</v>
      </c>
      <c r="G78" s="30">
        <f t="shared" si="4"/>
        <v>200000</v>
      </c>
      <c r="H78" s="30" t="s">
        <v>123</v>
      </c>
    </row>
    <row r="79" spans="1:8" s="4" customFormat="1" ht="12.75">
      <c r="A79" s="30">
        <v>12</v>
      </c>
      <c r="B79" s="30" t="s">
        <v>146</v>
      </c>
      <c r="C79" s="30"/>
      <c r="D79" s="30"/>
      <c r="E79" s="30"/>
      <c r="F79" s="30"/>
      <c r="G79" s="30">
        <v>0</v>
      </c>
      <c r="H79" s="30" t="s">
        <v>167</v>
      </c>
    </row>
    <row r="80" spans="1:9" s="4" customFormat="1" ht="12.75">
      <c r="A80" s="30">
        <v>13</v>
      </c>
      <c r="B80" s="30" t="s">
        <v>168</v>
      </c>
      <c r="C80" s="30" t="s">
        <v>169</v>
      </c>
      <c r="D80" s="30">
        <v>200</v>
      </c>
      <c r="E80" s="30">
        <v>1</v>
      </c>
      <c r="F80" s="30">
        <v>15000</v>
      </c>
      <c r="G80" s="30">
        <f t="shared" si="4"/>
        <v>3000000</v>
      </c>
      <c r="H80" s="30" t="s">
        <v>114</v>
      </c>
      <c r="I80" s="4" t="s">
        <v>170</v>
      </c>
    </row>
    <row r="81" spans="1:9" s="4" customFormat="1" ht="12.75">
      <c r="A81" s="30">
        <v>14</v>
      </c>
      <c r="B81" s="30" t="s">
        <v>161</v>
      </c>
      <c r="C81" s="30" t="s">
        <v>171</v>
      </c>
      <c r="D81" s="30">
        <v>4</v>
      </c>
      <c r="E81" s="30">
        <v>1</v>
      </c>
      <c r="F81" s="30">
        <v>50000</v>
      </c>
      <c r="G81" s="30">
        <f t="shared" si="4"/>
        <v>200000</v>
      </c>
      <c r="H81" s="30" t="s">
        <v>172</v>
      </c>
      <c r="I81" s="4" t="s">
        <v>173</v>
      </c>
    </row>
    <row r="82" spans="1:8" s="6" customFormat="1" ht="41.25" customHeight="1">
      <c r="A82" s="33">
        <v>15</v>
      </c>
      <c r="B82" s="32" t="s">
        <v>174</v>
      </c>
      <c r="C82" s="33" t="s">
        <v>175</v>
      </c>
      <c r="D82" s="33">
        <v>2</v>
      </c>
      <c r="E82" s="33">
        <v>1</v>
      </c>
      <c r="F82" s="33">
        <v>90000</v>
      </c>
      <c r="G82" s="33">
        <f t="shared" si="4"/>
        <v>180000</v>
      </c>
      <c r="H82" s="32" t="s">
        <v>176</v>
      </c>
    </row>
    <row r="83" spans="1:8" s="3" customFormat="1" ht="16.5" customHeight="1">
      <c r="A83" s="26" t="s">
        <v>177</v>
      </c>
      <c r="B83" s="26" t="s">
        <v>178</v>
      </c>
      <c r="C83" s="26"/>
      <c r="D83" s="26"/>
      <c r="E83" s="26"/>
      <c r="F83" s="26"/>
      <c r="G83" s="26">
        <f>SUM(G84:G99)</f>
        <v>16380000</v>
      </c>
      <c r="H83" s="31"/>
    </row>
    <row r="84" spans="1:8" s="4" customFormat="1" ht="12.75">
      <c r="A84" s="30">
        <v>1</v>
      </c>
      <c r="B84" s="30" t="s">
        <v>134</v>
      </c>
      <c r="C84" s="30"/>
      <c r="D84" s="30"/>
      <c r="E84" s="30"/>
      <c r="F84" s="30"/>
      <c r="G84" s="30">
        <v>300000</v>
      </c>
      <c r="H84" s="30" t="s">
        <v>114</v>
      </c>
    </row>
    <row r="85" spans="1:8" s="4" customFormat="1" ht="12.75">
      <c r="A85" s="30">
        <v>2</v>
      </c>
      <c r="B85" s="30" t="s">
        <v>136</v>
      </c>
      <c r="C85" s="30" t="s">
        <v>109</v>
      </c>
      <c r="D85" s="30">
        <v>1</v>
      </c>
      <c r="E85" s="30">
        <v>6</v>
      </c>
      <c r="F85" s="30">
        <v>45000</v>
      </c>
      <c r="G85" s="30">
        <f>D85*E85*F85</f>
        <v>270000</v>
      </c>
      <c r="H85" s="30" t="s">
        <v>123</v>
      </c>
    </row>
    <row r="86" spans="1:8" s="4" customFormat="1" ht="12.75">
      <c r="A86" s="30">
        <v>3</v>
      </c>
      <c r="B86" s="30" t="s">
        <v>137</v>
      </c>
      <c r="C86" s="30" t="s">
        <v>109</v>
      </c>
      <c r="D86" s="30">
        <v>1</v>
      </c>
      <c r="E86" s="30">
        <v>6</v>
      </c>
      <c r="F86" s="30">
        <v>45000</v>
      </c>
      <c r="G86" s="30">
        <f aca="true" t="shared" si="5" ref="G86:G99">D86*E86*F86</f>
        <v>270000</v>
      </c>
      <c r="H86" s="30" t="s">
        <v>123</v>
      </c>
    </row>
    <row r="87" spans="1:8" s="4" customFormat="1" ht="12.75">
      <c r="A87" s="30">
        <v>4</v>
      </c>
      <c r="B87" s="30" t="s">
        <v>130</v>
      </c>
      <c r="C87" s="30" t="s">
        <v>109</v>
      </c>
      <c r="D87" s="30">
        <v>20</v>
      </c>
      <c r="E87" s="30">
        <v>2</v>
      </c>
      <c r="F87" s="30">
        <v>15000</v>
      </c>
      <c r="G87" s="30">
        <f t="shared" si="5"/>
        <v>600000</v>
      </c>
      <c r="H87" s="30" t="s">
        <v>123</v>
      </c>
    </row>
    <row r="88" spans="1:8" s="4" customFormat="1" ht="12.75">
      <c r="A88" s="30">
        <v>5</v>
      </c>
      <c r="B88" s="30" t="s">
        <v>138</v>
      </c>
      <c r="C88" s="30" t="s">
        <v>109</v>
      </c>
      <c r="D88" s="30">
        <v>2</v>
      </c>
      <c r="E88" s="30">
        <v>1</v>
      </c>
      <c r="F88" s="30">
        <v>50000</v>
      </c>
      <c r="G88" s="30">
        <f t="shared" si="5"/>
        <v>100000</v>
      </c>
      <c r="H88" s="30" t="s">
        <v>123</v>
      </c>
    </row>
    <row r="89" spans="1:8" s="4" customFormat="1" ht="12.75">
      <c r="A89" s="30">
        <v>6</v>
      </c>
      <c r="B89" s="30" t="s">
        <v>139</v>
      </c>
      <c r="C89" s="30" t="s">
        <v>109</v>
      </c>
      <c r="D89" s="30">
        <v>2</v>
      </c>
      <c r="E89" s="30">
        <v>1</v>
      </c>
      <c r="F89" s="30">
        <v>50000</v>
      </c>
      <c r="G89" s="30">
        <f t="shared" si="5"/>
        <v>100000</v>
      </c>
      <c r="H89" s="30" t="s">
        <v>123</v>
      </c>
    </row>
    <row r="90" spans="1:8" s="4" customFormat="1" ht="12.75">
      <c r="A90" s="30">
        <v>7</v>
      </c>
      <c r="B90" s="30" t="s">
        <v>140</v>
      </c>
      <c r="C90" s="30" t="s">
        <v>109</v>
      </c>
      <c r="D90" s="30">
        <v>20</v>
      </c>
      <c r="E90" s="30">
        <v>6</v>
      </c>
      <c r="F90" s="30">
        <v>60000</v>
      </c>
      <c r="G90" s="30">
        <f t="shared" si="5"/>
        <v>7200000</v>
      </c>
      <c r="H90" s="30" t="s">
        <v>118</v>
      </c>
    </row>
    <row r="91" spans="1:8" s="4" customFormat="1" ht="12.75">
      <c r="A91" s="30">
        <v>8</v>
      </c>
      <c r="B91" s="30" t="s">
        <v>166</v>
      </c>
      <c r="C91" s="30" t="s">
        <v>109</v>
      </c>
      <c r="D91" s="30">
        <v>1</v>
      </c>
      <c r="E91" s="30">
        <v>6</v>
      </c>
      <c r="F91" s="30">
        <v>45000</v>
      </c>
      <c r="G91" s="30">
        <f t="shared" si="5"/>
        <v>270000</v>
      </c>
      <c r="H91" s="30" t="s">
        <v>123</v>
      </c>
    </row>
    <row r="92" spans="1:8" s="4" customFormat="1" ht="12.75">
      <c r="A92" s="30">
        <v>9</v>
      </c>
      <c r="B92" s="30" t="s">
        <v>142</v>
      </c>
      <c r="C92" s="30" t="s">
        <v>109</v>
      </c>
      <c r="D92" s="30">
        <v>1</v>
      </c>
      <c r="E92" s="30">
        <v>6</v>
      </c>
      <c r="F92" s="30">
        <v>45000</v>
      </c>
      <c r="G92" s="30">
        <f t="shared" si="5"/>
        <v>270000</v>
      </c>
      <c r="H92" s="30" t="s">
        <v>123</v>
      </c>
    </row>
    <row r="93" spans="1:8" s="4" customFormat="1" ht="12.75">
      <c r="A93" s="30">
        <v>10</v>
      </c>
      <c r="B93" s="30" t="s">
        <v>143</v>
      </c>
      <c r="C93" s="30" t="s">
        <v>129</v>
      </c>
      <c r="D93" s="30">
        <v>2</v>
      </c>
      <c r="E93" s="30">
        <v>6</v>
      </c>
      <c r="F93" s="30">
        <v>20000</v>
      </c>
      <c r="G93" s="30">
        <f t="shared" si="5"/>
        <v>240000</v>
      </c>
      <c r="H93" s="30" t="s">
        <v>114</v>
      </c>
    </row>
    <row r="94" spans="1:8" s="4" customFormat="1" ht="12.75">
      <c r="A94" s="30">
        <v>11</v>
      </c>
      <c r="B94" s="30" t="s">
        <v>144</v>
      </c>
      <c r="C94" s="30" t="s">
        <v>145</v>
      </c>
      <c r="D94" s="30">
        <v>2</v>
      </c>
      <c r="E94" s="30">
        <v>2</v>
      </c>
      <c r="F94" s="30">
        <v>50000</v>
      </c>
      <c r="G94" s="30">
        <f t="shared" si="5"/>
        <v>200000</v>
      </c>
      <c r="H94" s="30" t="s">
        <v>123</v>
      </c>
    </row>
    <row r="95" spans="1:8" s="4" customFormat="1" ht="12.75">
      <c r="A95" s="30">
        <v>12</v>
      </c>
      <c r="B95" s="30" t="s">
        <v>146</v>
      </c>
      <c r="C95" s="30"/>
      <c r="D95" s="30"/>
      <c r="E95" s="30"/>
      <c r="F95" s="30"/>
      <c r="G95" s="30">
        <v>0</v>
      </c>
      <c r="H95" s="30" t="s">
        <v>167</v>
      </c>
    </row>
    <row r="96" spans="1:12" s="4" customFormat="1" ht="12.75">
      <c r="A96" s="30">
        <v>13</v>
      </c>
      <c r="B96" s="30" t="s">
        <v>157</v>
      </c>
      <c r="C96" s="30" t="s">
        <v>179</v>
      </c>
      <c r="D96" s="30">
        <v>30</v>
      </c>
      <c r="E96" s="30">
        <v>1</v>
      </c>
      <c r="F96" s="30">
        <v>156000</v>
      </c>
      <c r="G96" s="30">
        <f t="shared" si="5"/>
        <v>4680000</v>
      </c>
      <c r="H96" s="30" t="s">
        <v>114</v>
      </c>
      <c r="I96" s="4" t="s">
        <v>180</v>
      </c>
      <c r="K96" s="4" t="s">
        <v>181</v>
      </c>
      <c r="L96" s="4">
        <v>360</v>
      </c>
    </row>
    <row r="97" spans="1:8" s="4" customFormat="1" ht="12.75">
      <c r="A97" s="30">
        <v>14</v>
      </c>
      <c r="B97" s="30" t="s">
        <v>159</v>
      </c>
      <c r="C97" s="30" t="s">
        <v>109</v>
      </c>
      <c r="D97" s="30">
        <v>4</v>
      </c>
      <c r="E97" s="30">
        <v>2</v>
      </c>
      <c r="F97" s="30">
        <v>45000</v>
      </c>
      <c r="G97" s="30">
        <f t="shared" si="5"/>
        <v>360000</v>
      </c>
      <c r="H97" s="30" t="s">
        <v>123</v>
      </c>
    </row>
    <row r="98" spans="1:8" s="4" customFormat="1" ht="12.75">
      <c r="A98" s="30">
        <v>15</v>
      </c>
      <c r="B98" s="30" t="s">
        <v>160</v>
      </c>
      <c r="C98" s="30"/>
      <c r="D98" s="30">
        <v>4</v>
      </c>
      <c r="E98" s="30">
        <v>1</v>
      </c>
      <c r="F98" s="30">
        <v>200000</v>
      </c>
      <c r="G98" s="30">
        <f t="shared" si="5"/>
        <v>800000</v>
      </c>
      <c r="H98" s="30" t="s">
        <v>114</v>
      </c>
    </row>
    <row r="99" spans="1:9" s="4" customFormat="1" ht="12.75">
      <c r="A99" s="30">
        <v>16</v>
      </c>
      <c r="B99" s="30" t="s">
        <v>182</v>
      </c>
      <c r="C99" s="30" t="s">
        <v>183</v>
      </c>
      <c r="D99" s="30">
        <v>4</v>
      </c>
      <c r="E99" s="30">
        <v>1</v>
      </c>
      <c r="F99" s="30">
        <v>180000</v>
      </c>
      <c r="G99" s="30">
        <f t="shared" si="5"/>
        <v>720000</v>
      </c>
      <c r="H99" s="30" t="s">
        <v>114</v>
      </c>
      <c r="I99" s="4" t="s">
        <v>163</v>
      </c>
    </row>
    <row r="100" spans="1:8" s="3" customFormat="1" ht="12.75">
      <c r="A100" s="26" t="s">
        <v>184</v>
      </c>
      <c r="B100" s="26" t="s">
        <v>185</v>
      </c>
      <c r="C100" s="26"/>
      <c r="D100" s="26"/>
      <c r="E100" s="26"/>
      <c r="F100" s="26"/>
      <c r="G100" s="26">
        <f>SUM(G101:G114)</f>
        <v>10900000</v>
      </c>
      <c r="H100" s="31"/>
    </row>
    <row r="101" spans="1:8" s="4" customFormat="1" ht="12.75">
      <c r="A101" s="30">
        <v>1</v>
      </c>
      <c r="B101" s="30" t="s">
        <v>134</v>
      </c>
      <c r="C101" s="30"/>
      <c r="D101" s="30"/>
      <c r="E101" s="30"/>
      <c r="F101" s="30"/>
      <c r="G101" s="30">
        <v>300000</v>
      </c>
      <c r="H101" s="30" t="s">
        <v>114</v>
      </c>
    </row>
    <row r="102" spans="1:8" s="4" customFormat="1" ht="12.75">
      <c r="A102" s="30">
        <v>2</v>
      </c>
      <c r="B102" s="30" t="s">
        <v>136</v>
      </c>
      <c r="C102" s="30" t="s">
        <v>109</v>
      </c>
      <c r="D102" s="30">
        <v>1</v>
      </c>
      <c r="E102" s="30">
        <v>6</v>
      </c>
      <c r="F102" s="30">
        <v>45000</v>
      </c>
      <c r="G102" s="30">
        <f>D102*E102*F102</f>
        <v>270000</v>
      </c>
      <c r="H102" s="30" t="s">
        <v>123</v>
      </c>
    </row>
    <row r="103" spans="1:8" s="4" customFormat="1" ht="12.75">
      <c r="A103" s="30">
        <v>3</v>
      </c>
      <c r="B103" s="30" t="s">
        <v>137</v>
      </c>
      <c r="C103" s="30" t="s">
        <v>109</v>
      </c>
      <c r="D103" s="30">
        <v>1</v>
      </c>
      <c r="E103" s="30">
        <v>6</v>
      </c>
      <c r="F103" s="30">
        <v>45000</v>
      </c>
      <c r="G103" s="30">
        <f aca="true" t="shared" si="6" ref="G103:G114">D103*E103*F103</f>
        <v>270000</v>
      </c>
      <c r="H103" s="30" t="s">
        <v>123</v>
      </c>
    </row>
    <row r="104" spans="1:8" s="4" customFormat="1" ht="12.75">
      <c r="A104" s="30">
        <v>4</v>
      </c>
      <c r="B104" s="30" t="s">
        <v>130</v>
      </c>
      <c r="C104" s="30" t="s">
        <v>109</v>
      </c>
      <c r="D104" s="30">
        <v>20</v>
      </c>
      <c r="E104" s="30">
        <v>2</v>
      </c>
      <c r="F104" s="30">
        <v>15000</v>
      </c>
      <c r="G104" s="30">
        <f t="shared" si="6"/>
        <v>600000</v>
      </c>
      <c r="H104" s="30" t="s">
        <v>123</v>
      </c>
    </row>
    <row r="105" spans="1:8" s="4" customFormat="1" ht="12.75">
      <c r="A105" s="30">
        <v>5</v>
      </c>
      <c r="B105" s="30" t="s">
        <v>138</v>
      </c>
      <c r="C105" s="30" t="s">
        <v>109</v>
      </c>
      <c r="D105" s="30">
        <v>2</v>
      </c>
      <c r="E105" s="30">
        <v>1</v>
      </c>
      <c r="F105" s="30">
        <v>50000</v>
      </c>
      <c r="G105" s="30">
        <f t="shared" si="6"/>
        <v>100000</v>
      </c>
      <c r="H105" s="30" t="s">
        <v>123</v>
      </c>
    </row>
    <row r="106" spans="1:8" s="4" customFormat="1" ht="12.75">
      <c r="A106" s="30">
        <v>6</v>
      </c>
      <c r="B106" s="30" t="s">
        <v>139</v>
      </c>
      <c r="C106" s="30" t="s">
        <v>109</v>
      </c>
      <c r="D106" s="30">
        <v>2</v>
      </c>
      <c r="E106" s="30">
        <v>1</v>
      </c>
      <c r="F106" s="30">
        <v>50000</v>
      </c>
      <c r="G106" s="30">
        <f t="shared" si="6"/>
        <v>100000</v>
      </c>
      <c r="H106" s="30" t="s">
        <v>123</v>
      </c>
    </row>
    <row r="107" spans="1:8" s="4" customFormat="1" ht="12.75">
      <c r="A107" s="30">
        <v>7</v>
      </c>
      <c r="B107" s="30" t="s">
        <v>140</v>
      </c>
      <c r="C107" s="30" t="s">
        <v>109</v>
      </c>
      <c r="D107" s="30">
        <v>20</v>
      </c>
      <c r="E107" s="30">
        <v>6</v>
      </c>
      <c r="F107" s="30">
        <v>60000</v>
      </c>
      <c r="G107" s="30">
        <f t="shared" si="6"/>
        <v>7200000</v>
      </c>
      <c r="H107" s="30" t="s">
        <v>118</v>
      </c>
    </row>
    <row r="108" spans="1:8" s="4" customFormat="1" ht="12.75">
      <c r="A108" s="30">
        <v>8</v>
      </c>
      <c r="B108" s="30" t="s">
        <v>166</v>
      </c>
      <c r="C108" s="30" t="s">
        <v>109</v>
      </c>
      <c r="D108" s="30">
        <v>1</v>
      </c>
      <c r="E108" s="30">
        <v>6</v>
      </c>
      <c r="F108" s="30">
        <v>45000</v>
      </c>
      <c r="G108" s="30">
        <f t="shared" si="6"/>
        <v>270000</v>
      </c>
      <c r="H108" s="30" t="s">
        <v>123</v>
      </c>
    </row>
    <row r="109" spans="1:8" s="4" customFormat="1" ht="12.75">
      <c r="A109" s="30">
        <v>9</v>
      </c>
      <c r="B109" s="30" t="s">
        <v>142</v>
      </c>
      <c r="C109" s="30" t="s">
        <v>109</v>
      </c>
      <c r="D109" s="30">
        <v>1</v>
      </c>
      <c r="E109" s="30">
        <v>6</v>
      </c>
      <c r="F109" s="30">
        <v>45000</v>
      </c>
      <c r="G109" s="30">
        <f t="shared" si="6"/>
        <v>270000</v>
      </c>
      <c r="H109" s="30" t="s">
        <v>123</v>
      </c>
    </row>
    <row r="110" spans="1:8" s="4" customFormat="1" ht="12.75">
      <c r="A110" s="30">
        <v>10</v>
      </c>
      <c r="B110" s="30" t="s">
        <v>143</v>
      </c>
      <c r="C110" s="30" t="s">
        <v>129</v>
      </c>
      <c r="D110" s="30">
        <v>2</v>
      </c>
      <c r="E110" s="30">
        <v>6</v>
      </c>
      <c r="F110" s="30">
        <v>20000</v>
      </c>
      <c r="G110" s="30">
        <f t="shared" si="6"/>
        <v>240000</v>
      </c>
      <c r="H110" s="30" t="s">
        <v>114</v>
      </c>
    </row>
    <row r="111" spans="1:8" s="4" customFormat="1" ht="12.75">
      <c r="A111" s="30">
        <v>11</v>
      </c>
      <c r="B111" s="30" t="s">
        <v>144</v>
      </c>
      <c r="C111" s="30" t="s">
        <v>145</v>
      </c>
      <c r="D111" s="30">
        <v>2</v>
      </c>
      <c r="E111" s="30">
        <v>2</v>
      </c>
      <c r="F111" s="30">
        <v>50000</v>
      </c>
      <c r="G111" s="30">
        <f t="shared" si="6"/>
        <v>200000</v>
      </c>
      <c r="H111" s="30" t="s">
        <v>123</v>
      </c>
    </row>
    <row r="112" spans="1:8" s="4" customFormat="1" ht="12.75">
      <c r="A112" s="30">
        <v>12</v>
      </c>
      <c r="B112" s="30" t="s">
        <v>146</v>
      </c>
      <c r="C112" s="30"/>
      <c r="D112" s="30"/>
      <c r="E112" s="30"/>
      <c r="F112" s="30"/>
      <c r="G112" s="30"/>
      <c r="H112" s="30" t="s">
        <v>156</v>
      </c>
    </row>
    <row r="113" spans="1:8" s="5" customFormat="1" ht="25.5">
      <c r="A113" s="30">
        <v>13</v>
      </c>
      <c r="B113" s="32" t="s">
        <v>186</v>
      </c>
      <c r="C113" s="33" t="s">
        <v>175</v>
      </c>
      <c r="D113" s="33">
        <v>2</v>
      </c>
      <c r="E113" s="33">
        <v>1</v>
      </c>
      <c r="F113" s="33">
        <v>90000</v>
      </c>
      <c r="G113" s="33">
        <f t="shared" si="6"/>
        <v>180000</v>
      </c>
      <c r="H113" s="32" t="s">
        <v>176</v>
      </c>
    </row>
    <row r="114" spans="1:8" s="4" customFormat="1" ht="12.75">
      <c r="A114" s="30">
        <v>14</v>
      </c>
      <c r="B114" s="30" t="s">
        <v>187</v>
      </c>
      <c r="C114" s="30" t="s">
        <v>188</v>
      </c>
      <c r="D114" s="30">
        <v>20</v>
      </c>
      <c r="E114" s="30">
        <v>1</v>
      </c>
      <c r="F114" s="30">
        <v>45000</v>
      </c>
      <c r="G114" s="30">
        <f t="shared" si="6"/>
        <v>900000</v>
      </c>
      <c r="H114" s="30" t="s">
        <v>176</v>
      </c>
    </row>
    <row r="115" spans="1:8" s="3" customFormat="1" ht="12.75">
      <c r="A115" s="26" t="s">
        <v>189</v>
      </c>
      <c r="B115" s="26" t="s">
        <v>190</v>
      </c>
      <c r="C115" s="26"/>
      <c r="D115" s="26"/>
      <c r="E115" s="26"/>
      <c r="F115" s="26"/>
      <c r="G115" s="26">
        <f>G116</f>
        <v>1573000</v>
      </c>
      <c r="H115" s="31"/>
    </row>
    <row r="116" spans="1:8" ht="12.75">
      <c r="A116" s="18"/>
      <c r="B116" s="24" t="s">
        <v>191</v>
      </c>
      <c r="C116" s="24"/>
      <c r="D116" s="24"/>
      <c r="E116" s="24"/>
      <c r="F116" s="24"/>
      <c r="G116" s="24">
        <v>1573000</v>
      </c>
      <c r="H116" s="25"/>
    </row>
    <row r="117" spans="1:8" s="2" customFormat="1" ht="12.75">
      <c r="A117" s="20" t="s">
        <v>192</v>
      </c>
      <c r="B117" s="21" t="s">
        <v>193</v>
      </c>
      <c r="C117" s="20"/>
      <c r="D117" s="20"/>
      <c r="E117" s="20"/>
      <c r="F117" s="20"/>
      <c r="G117" s="20">
        <f>G118+G138</f>
        <v>4950000</v>
      </c>
      <c r="H117" s="19"/>
    </row>
    <row r="118" spans="1:8" s="7" customFormat="1" ht="13.5" customHeight="1">
      <c r="A118" s="34" t="s">
        <v>194</v>
      </c>
      <c r="B118" s="35" t="s">
        <v>195</v>
      </c>
      <c r="C118" s="34"/>
      <c r="D118" s="34"/>
      <c r="E118" s="34"/>
      <c r="F118" s="36"/>
      <c r="G118" s="36">
        <f>SUM(G119:G137)</f>
        <v>4010000</v>
      </c>
      <c r="H118" s="35"/>
    </row>
    <row r="119" spans="1:8" s="8" customFormat="1" ht="13.5" customHeight="1">
      <c r="A119" s="37">
        <v>1</v>
      </c>
      <c r="B119" s="38" t="s">
        <v>196</v>
      </c>
      <c r="C119" s="37"/>
      <c r="D119" s="37"/>
      <c r="E119" s="37"/>
      <c r="F119" s="39"/>
      <c r="G119" s="39"/>
      <c r="H119" s="38"/>
    </row>
    <row r="120" spans="1:8" s="8" customFormat="1" ht="13.5" customHeight="1">
      <c r="A120" s="37"/>
      <c r="B120" s="38" t="s">
        <v>197</v>
      </c>
      <c r="C120" s="37" t="s">
        <v>109</v>
      </c>
      <c r="D120" s="37">
        <v>1</v>
      </c>
      <c r="E120" s="37">
        <v>1</v>
      </c>
      <c r="F120" s="39">
        <v>45000</v>
      </c>
      <c r="G120" s="39">
        <f>F120*E120*D120</f>
        <v>45000</v>
      </c>
      <c r="H120" s="38" t="s">
        <v>123</v>
      </c>
    </row>
    <row r="121" spans="1:8" s="8" customFormat="1" ht="13.5" customHeight="1">
      <c r="A121" s="37"/>
      <c r="B121" s="40" t="s">
        <v>198</v>
      </c>
      <c r="C121" s="37" t="s">
        <v>109</v>
      </c>
      <c r="D121" s="37">
        <v>2</v>
      </c>
      <c r="E121" s="37">
        <v>1</v>
      </c>
      <c r="F121" s="39">
        <v>45000</v>
      </c>
      <c r="G121" s="39">
        <f>F121*E121*D121</f>
        <v>90000</v>
      </c>
      <c r="H121" s="38" t="s">
        <v>123</v>
      </c>
    </row>
    <row r="122" spans="1:8" s="8" customFormat="1" ht="13.5" customHeight="1">
      <c r="A122" s="37">
        <v>2</v>
      </c>
      <c r="B122" s="38" t="s">
        <v>199</v>
      </c>
      <c r="C122" s="37"/>
      <c r="D122" s="37"/>
      <c r="E122" s="37"/>
      <c r="F122" s="39"/>
      <c r="G122" s="39"/>
      <c r="H122" s="38"/>
    </row>
    <row r="123" spans="1:8" s="8" customFormat="1" ht="13.5" customHeight="1">
      <c r="A123" s="37"/>
      <c r="B123" s="40" t="s">
        <v>197</v>
      </c>
      <c r="C123" s="37" t="s">
        <v>109</v>
      </c>
      <c r="D123" s="37">
        <v>3</v>
      </c>
      <c r="E123" s="37">
        <v>1</v>
      </c>
      <c r="F123" s="39">
        <v>45000</v>
      </c>
      <c r="G123" s="39">
        <f>F123*E123*D123</f>
        <v>135000</v>
      </c>
      <c r="H123" s="38" t="s">
        <v>123</v>
      </c>
    </row>
    <row r="124" spans="1:8" s="8" customFormat="1" ht="13.5" customHeight="1">
      <c r="A124" s="37"/>
      <c r="B124" s="40" t="s">
        <v>198</v>
      </c>
      <c r="C124" s="37" t="s">
        <v>109</v>
      </c>
      <c r="D124" s="37">
        <v>6</v>
      </c>
      <c r="E124" s="37">
        <v>1</v>
      </c>
      <c r="F124" s="39">
        <v>45000</v>
      </c>
      <c r="G124" s="39">
        <f>F124*E124*D124</f>
        <v>270000</v>
      </c>
      <c r="H124" s="38"/>
    </row>
    <row r="125" spans="1:8" s="8" customFormat="1" ht="13.5" customHeight="1">
      <c r="A125" s="37">
        <v>3</v>
      </c>
      <c r="B125" s="38" t="s">
        <v>200</v>
      </c>
      <c r="C125" s="37"/>
      <c r="D125" s="37"/>
      <c r="E125" s="37"/>
      <c r="F125" s="39"/>
      <c r="G125" s="39"/>
      <c r="H125" s="38"/>
    </row>
    <row r="126" spans="1:8" s="8" customFormat="1" ht="13.5" customHeight="1">
      <c r="A126" s="37"/>
      <c r="B126" s="40" t="s">
        <v>197</v>
      </c>
      <c r="C126" s="37" t="s">
        <v>109</v>
      </c>
      <c r="D126" s="37">
        <v>2</v>
      </c>
      <c r="E126" s="37">
        <v>6</v>
      </c>
      <c r="F126" s="39">
        <v>45000</v>
      </c>
      <c r="G126" s="39">
        <f>F126*E126*D126</f>
        <v>540000</v>
      </c>
      <c r="H126" s="38" t="s">
        <v>123</v>
      </c>
    </row>
    <row r="127" spans="1:8" s="8" customFormat="1" ht="13.5" customHeight="1">
      <c r="A127" s="37"/>
      <c r="B127" s="40" t="s">
        <v>198</v>
      </c>
      <c r="C127" s="37" t="s">
        <v>109</v>
      </c>
      <c r="D127" s="37">
        <v>1</v>
      </c>
      <c r="E127" s="37">
        <v>6</v>
      </c>
      <c r="F127" s="39">
        <v>45000</v>
      </c>
      <c r="G127" s="39">
        <f>F127*E127*D127</f>
        <v>270000</v>
      </c>
      <c r="H127" s="38" t="s">
        <v>123</v>
      </c>
    </row>
    <row r="128" spans="1:8" s="8" customFormat="1" ht="13.5" customHeight="1">
      <c r="A128" s="37">
        <v>4</v>
      </c>
      <c r="B128" s="38" t="s">
        <v>201</v>
      </c>
      <c r="C128" s="37"/>
      <c r="D128" s="37"/>
      <c r="E128" s="37"/>
      <c r="F128" s="39"/>
      <c r="G128" s="39"/>
      <c r="H128" s="38"/>
    </row>
    <row r="129" spans="1:8" s="8" customFormat="1" ht="13.5" customHeight="1">
      <c r="A129" s="37"/>
      <c r="B129" s="40" t="s">
        <v>197</v>
      </c>
      <c r="C129" s="37" t="s">
        <v>109</v>
      </c>
      <c r="D129" s="37">
        <v>2</v>
      </c>
      <c r="E129" s="37">
        <v>6</v>
      </c>
      <c r="F129" s="39">
        <v>45000</v>
      </c>
      <c r="G129" s="39">
        <f>F129*E129*D129</f>
        <v>540000</v>
      </c>
      <c r="H129" s="38" t="s">
        <v>123</v>
      </c>
    </row>
    <row r="130" spans="1:8" s="8" customFormat="1" ht="13.5" customHeight="1">
      <c r="A130" s="37"/>
      <c r="B130" s="40" t="s">
        <v>198</v>
      </c>
      <c r="C130" s="37" t="s">
        <v>109</v>
      </c>
      <c r="D130" s="37">
        <v>1</v>
      </c>
      <c r="E130" s="37">
        <v>6</v>
      </c>
      <c r="F130" s="39">
        <v>45000</v>
      </c>
      <c r="G130" s="39">
        <f>F130*E130*D130</f>
        <v>270000</v>
      </c>
      <c r="H130" s="38" t="s">
        <v>123</v>
      </c>
    </row>
    <row r="131" spans="1:8" s="8" customFormat="1" ht="13.5" customHeight="1">
      <c r="A131" s="37">
        <v>5</v>
      </c>
      <c r="B131" s="38" t="s">
        <v>202</v>
      </c>
      <c r="C131" s="37"/>
      <c r="D131" s="37"/>
      <c r="E131" s="37"/>
      <c r="F131" s="39"/>
      <c r="G131" s="39"/>
      <c r="H131" s="38"/>
    </row>
    <row r="132" spans="1:8" s="8" customFormat="1" ht="13.5" customHeight="1">
      <c r="A132" s="37"/>
      <c r="B132" s="40" t="s">
        <v>197</v>
      </c>
      <c r="C132" s="37" t="s">
        <v>109</v>
      </c>
      <c r="D132" s="37">
        <v>2</v>
      </c>
      <c r="E132" s="37">
        <v>6</v>
      </c>
      <c r="F132" s="39">
        <v>45000</v>
      </c>
      <c r="G132" s="39">
        <f>F132*E132*D132</f>
        <v>540000</v>
      </c>
      <c r="H132" s="38" t="s">
        <v>123</v>
      </c>
    </row>
    <row r="133" spans="1:8" s="8" customFormat="1" ht="13.5" customHeight="1">
      <c r="A133" s="37"/>
      <c r="B133" s="40" t="s">
        <v>198</v>
      </c>
      <c r="C133" s="37" t="s">
        <v>109</v>
      </c>
      <c r="D133" s="37">
        <v>1</v>
      </c>
      <c r="E133" s="37">
        <v>6</v>
      </c>
      <c r="F133" s="39">
        <v>45000</v>
      </c>
      <c r="G133" s="39">
        <f>F133*E133*D133</f>
        <v>270000</v>
      </c>
      <c r="H133" s="38" t="s">
        <v>123</v>
      </c>
    </row>
    <row r="134" spans="1:8" s="8" customFormat="1" ht="13.5" customHeight="1">
      <c r="A134" s="37">
        <v>6</v>
      </c>
      <c r="B134" s="38" t="s">
        <v>203</v>
      </c>
      <c r="C134" s="37"/>
      <c r="D134" s="37"/>
      <c r="E134" s="37"/>
      <c r="F134" s="39"/>
      <c r="G134" s="39"/>
      <c r="H134" s="38"/>
    </row>
    <row r="135" spans="1:8" s="8" customFormat="1" ht="13.5" customHeight="1">
      <c r="A135" s="37"/>
      <c r="B135" s="40" t="s">
        <v>197</v>
      </c>
      <c r="C135" s="37" t="s">
        <v>109</v>
      </c>
      <c r="D135" s="37">
        <v>1</v>
      </c>
      <c r="E135" s="37">
        <v>6</v>
      </c>
      <c r="F135" s="39">
        <v>45000</v>
      </c>
      <c r="G135" s="39">
        <f>F135*E135*D135</f>
        <v>270000</v>
      </c>
      <c r="H135" s="38" t="s">
        <v>123</v>
      </c>
    </row>
    <row r="136" spans="1:8" s="8" customFormat="1" ht="13.5" customHeight="1">
      <c r="A136" s="37"/>
      <c r="B136" s="40" t="s">
        <v>198</v>
      </c>
      <c r="C136" s="37" t="s">
        <v>109</v>
      </c>
      <c r="D136" s="37">
        <v>1</v>
      </c>
      <c r="E136" s="37">
        <v>6</v>
      </c>
      <c r="F136" s="39">
        <v>45000</v>
      </c>
      <c r="G136" s="39">
        <f>F136*E136*D136</f>
        <v>270000</v>
      </c>
      <c r="H136" s="38" t="s">
        <v>123</v>
      </c>
    </row>
    <row r="137" spans="1:8" s="8" customFormat="1" ht="13.5" customHeight="1">
      <c r="A137" s="37">
        <v>7</v>
      </c>
      <c r="B137" s="38" t="s">
        <v>204</v>
      </c>
      <c r="C137" s="37" t="s">
        <v>205</v>
      </c>
      <c r="D137" s="37">
        <v>1</v>
      </c>
      <c r="E137" s="37">
        <v>1</v>
      </c>
      <c r="F137" s="39">
        <v>500000</v>
      </c>
      <c r="G137" s="39">
        <v>500000</v>
      </c>
      <c r="H137" s="38" t="s">
        <v>206</v>
      </c>
    </row>
    <row r="138" spans="1:8" s="7" customFormat="1" ht="13.5" customHeight="1">
      <c r="A138" s="34" t="s">
        <v>207</v>
      </c>
      <c r="B138" s="35" t="s">
        <v>208</v>
      </c>
      <c r="C138" s="34"/>
      <c r="D138" s="34"/>
      <c r="E138" s="34"/>
      <c r="F138" s="36">
        <v>940000</v>
      </c>
      <c r="G138" s="36">
        <v>940000</v>
      </c>
      <c r="H138" s="38" t="s">
        <v>209</v>
      </c>
    </row>
    <row r="139" spans="1:8" s="9" customFormat="1" ht="13.5">
      <c r="A139" s="41" t="s">
        <v>210</v>
      </c>
      <c r="B139" s="42" t="s">
        <v>211</v>
      </c>
      <c r="C139" s="41"/>
      <c r="D139" s="41"/>
      <c r="E139" s="41"/>
      <c r="F139" s="43"/>
      <c r="G139" s="44">
        <f>SUM(G140:G142)</f>
        <v>3424000</v>
      </c>
      <c r="H139" s="35"/>
    </row>
    <row r="140" spans="1:8" s="9" customFormat="1" ht="13.5">
      <c r="A140" s="41"/>
      <c r="B140" s="45" t="s">
        <v>212</v>
      </c>
      <c r="C140" s="37" t="s">
        <v>81</v>
      </c>
      <c r="D140" s="37">
        <v>600</v>
      </c>
      <c r="E140" s="37">
        <v>1</v>
      </c>
      <c r="F140" s="46">
        <v>1540</v>
      </c>
      <c r="G140" s="46">
        <f>D140*E140*F140</f>
        <v>924000</v>
      </c>
      <c r="H140" s="38"/>
    </row>
    <row r="141" spans="1:8" s="9" customFormat="1" ht="13.5">
      <c r="A141" s="41"/>
      <c r="B141" s="45" t="s">
        <v>213</v>
      </c>
      <c r="C141" s="37" t="s">
        <v>81</v>
      </c>
      <c r="D141" s="37">
        <v>600</v>
      </c>
      <c r="E141" s="37">
        <v>1</v>
      </c>
      <c r="F141" s="46">
        <v>1500</v>
      </c>
      <c r="G141" s="46">
        <f>D141*E141*F141</f>
        <v>900000</v>
      </c>
      <c r="H141" s="38"/>
    </row>
    <row r="142" spans="1:8" s="9" customFormat="1" ht="13.5">
      <c r="A142" s="41"/>
      <c r="B142" s="45" t="s">
        <v>214</v>
      </c>
      <c r="C142" s="37" t="s">
        <v>109</v>
      </c>
      <c r="D142" s="37">
        <f>4*2*2</f>
        <v>16</v>
      </c>
      <c r="E142" s="37">
        <v>1</v>
      </c>
      <c r="F142" s="46">
        <v>100000</v>
      </c>
      <c r="G142" s="46">
        <f>D142*E142*F142</f>
        <v>1600000</v>
      </c>
      <c r="H142" s="38"/>
    </row>
    <row r="143" spans="1:8" s="3" customFormat="1" ht="12.75" customHeight="1">
      <c r="A143" s="26" t="s">
        <v>215</v>
      </c>
      <c r="B143" s="26" t="s">
        <v>216</v>
      </c>
      <c r="C143" s="26"/>
      <c r="D143" s="26"/>
      <c r="E143" s="26"/>
      <c r="F143" s="26"/>
      <c r="G143" s="26">
        <f>G144+G169+G195</f>
        <v>168212000</v>
      </c>
      <c r="H143" s="25"/>
    </row>
    <row r="144" spans="1:8" s="3" customFormat="1" ht="12.75">
      <c r="A144" s="26" t="s">
        <v>217</v>
      </c>
      <c r="B144" s="26" t="s">
        <v>218</v>
      </c>
      <c r="C144" s="26"/>
      <c r="D144" s="26">
        <f>SUM(D145:D168)</f>
        <v>403</v>
      </c>
      <c r="E144" s="26"/>
      <c r="F144" s="26"/>
      <c r="G144" s="26">
        <f>SUM(G145:G168)/2</f>
        <v>101240000</v>
      </c>
      <c r="H144" s="25"/>
    </row>
    <row r="145" spans="1:8" s="10" customFormat="1" ht="13.5">
      <c r="A145" s="22">
        <v>1</v>
      </c>
      <c r="B145" s="22" t="s">
        <v>219</v>
      </c>
      <c r="C145" s="22"/>
      <c r="D145" s="22"/>
      <c r="E145" s="22"/>
      <c r="F145" s="22"/>
      <c r="G145" s="22">
        <f>SUM(G146:G148)</f>
        <v>4360000</v>
      </c>
      <c r="H145" s="23"/>
    </row>
    <row r="146" spans="1:8" ht="12.75">
      <c r="A146" s="24"/>
      <c r="B146" s="19" t="s">
        <v>220</v>
      </c>
      <c r="C146" s="24" t="s">
        <v>221</v>
      </c>
      <c r="D146" s="24">
        <v>8</v>
      </c>
      <c r="E146" s="24"/>
      <c r="F146" s="24">
        <v>345000</v>
      </c>
      <c r="G146" s="24">
        <f>D146*F146</f>
        <v>2760000</v>
      </c>
      <c r="H146" s="25"/>
    </row>
    <row r="147" spans="1:8" ht="12.75">
      <c r="A147" s="24"/>
      <c r="B147" s="19" t="s">
        <v>222</v>
      </c>
      <c r="C147" s="24" t="s">
        <v>221</v>
      </c>
      <c r="D147" s="24">
        <v>4</v>
      </c>
      <c r="E147" s="24"/>
      <c r="F147" s="24">
        <v>250000</v>
      </c>
      <c r="G147" s="24">
        <f>D147*F147</f>
        <v>1000000</v>
      </c>
      <c r="H147" s="25"/>
    </row>
    <row r="148" spans="1:8" ht="12.75">
      <c r="A148" s="24"/>
      <c r="B148" s="19" t="s">
        <v>223</v>
      </c>
      <c r="C148" s="24" t="s">
        <v>221</v>
      </c>
      <c r="D148" s="24">
        <v>4</v>
      </c>
      <c r="E148" s="24"/>
      <c r="F148" s="24">
        <v>150000</v>
      </c>
      <c r="G148" s="24">
        <f>D148*F148</f>
        <v>600000</v>
      </c>
      <c r="H148" s="25"/>
    </row>
    <row r="149" spans="1:8" s="10" customFormat="1" ht="13.5">
      <c r="A149" s="22">
        <v>2</v>
      </c>
      <c r="B149" s="22" t="s">
        <v>111</v>
      </c>
      <c r="C149" s="22"/>
      <c r="D149" s="22"/>
      <c r="E149" s="22"/>
      <c r="F149" s="22"/>
      <c r="G149" s="22">
        <f>SUM(G150:G152)</f>
        <v>35900000</v>
      </c>
      <c r="H149" s="23"/>
    </row>
    <row r="150" spans="1:8" s="1" customFormat="1" ht="14.25" customHeight="1">
      <c r="A150" s="18"/>
      <c r="B150" s="19" t="s">
        <v>220</v>
      </c>
      <c r="C150" s="19" t="s">
        <v>221</v>
      </c>
      <c r="D150" s="18">
        <v>50</v>
      </c>
      <c r="E150" s="18"/>
      <c r="F150" s="24">
        <v>345000</v>
      </c>
      <c r="G150" s="18">
        <f>D150*F150</f>
        <v>17250000</v>
      </c>
      <c r="H150" s="25"/>
    </row>
    <row r="151" spans="1:8" ht="12.75">
      <c r="A151" s="24"/>
      <c r="B151" s="19" t="s">
        <v>222</v>
      </c>
      <c r="C151" s="24" t="s">
        <v>221</v>
      </c>
      <c r="D151" s="24">
        <v>47</v>
      </c>
      <c r="E151" s="24"/>
      <c r="F151" s="24">
        <v>250000</v>
      </c>
      <c r="G151" s="24">
        <f>D151*F151</f>
        <v>11750000</v>
      </c>
      <c r="H151" s="25"/>
    </row>
    <row r="152" spans="1:8" ht="12.75">
      <c r="A152" s="24"/>
      <c r="B152" s="19" t="s">
        <v>223</v>
      </c>
      <c r="C152" s="24" t="s">
        <v>221</v>
      </c>
      <c r="D152" s="24">
        <v>46</v>
      </c>
      <c r="E152" s="24"/>
      <c r="F152" s="24">
        <v>150000</v>
      </c>
      <c r="G152" s="24">
        <f>D152*F152</f>
        <v>6900000</v>
      </c>
      <c r="H152" s="25"/>
    </row>
    <row r="153" spans="1:8" s="10" customFormat="1" ht="11.25" customHeight="1">
      <c r="A153" s="22">
        <v>3</v>
      </c>
      <c r="B153" s="22" t="s">
        <v>224</v>
      </c>
      <c r="C153" s="22"/>
      <c r="D153" s="22"/>
      <c r="E153" s="22"/>
      <c r="F153" s="22"/>
      <c r="G153" s="22">
        <f>SUM(G154:G156)</f>
        <v>11920000</v>
      </c>
      <c r="H153" s="25"/>
    </row>
    <row r="154" spans="1:8" ht="12.75">
      <c r="A154" s="24"/>
      <c r="B154" s="19" t="s">
        <v>220</v>
      </c>
      <c r="C154" s="24" t="s">
        <v>221</v>
      </c>
      <c r="D154" s="24">
        <v>16</v>
      </c>
      <c r="E154" s="24"/>
      <c r="F154" s="24">
        <v>345000</v>
      </c>
      <c r="G154" s="24">
        <f>D154*F154</f>
        <v>5520000</v>
      </c>
      <c r="H154" s="25"/>
    </row>
    <row r="155" spans="1:8" ht="12.75">
      <c r="A155" s="24"/>
      <c r="B155" s="19" t="s">
        <v>222</v>
      </c>
      <c r="C155" s="24" t="s">
        <v>221</v>
      </c>
      <c r="D155" s="24">
        <v>16</v>
      </c>
      <c r="E155" s="24"/>
      <c r="F155" s="24">
        <v>250000</v>
      </c>
      <c r="G155" s="24">
        <f>D155*F155</f>
        <v>4000000</v>
      </c>
      <c r="H155" s="25"/>
    </row>
    <row r="156" spans="1:8" ht="12.75">
      <c r="A156" s="24"/>
      <c r="B156" s="19" t="s">
        <v>223</v>
      </c>
      <c r="C156" s="24" t="s">
        <v>221</v>
      </c>
      <c r="D156" s="24">
        <v>16</v>
      </c>
      <c r="E156" s="24"/>
      <c r="F156" s="24">
        <v>150000</v>
      </c>
      <c r="G156" s="24">
        <f>D156*F156</f>
        <v>2400000</v>
      </c>
      <c r="H156" s="25"/>
    </row>
    <row r="157" spans="1:8" s="10" customFormat="1" ht="13.5">
      <c r="A157" s="22">
        <v>4</v>
      </c>
      <c r="B157" s="22" t="s">
        <v>225</v>
      </c>
      <c r="C157" s="22"/>
      <c r="D157" s="22"/>
      <c r="E157" s="22"/>
      <c r="F157" s="22"/>
      <c r="G157" s="22">
        <f>SUM(G158:G160)</f>
        <v>12610000</v>
      </c>
      <c r="H157" s="25"/>
    </row>
    <row r="158" spans="1:8" ht="12.75">
      <c r="A158" s="24"/>
      <c r="B158" s="19" t="s">
        <v>220</v>
      </c>
      <c r="C158" s="24" t="s">
        <v>221</v>
      </c>
      <c r="D158" s="24">
        <v>18</v>
      </c>
      <c r="E158" s="24"/>
      <c r="F158" s="24">
        <v>345000</v>
      </c>
      <c r="G158" s="24">
        <f aca="true" t="shared" si="7" ref="G158:G164">D158*F158</f>
        <v>6210000</v>
      </c>
      <c r="H158" s="25"/>
    </row>
    <row r="159" spans="1:8" ht="12.75">
      <c r="A159" s="24"/>
      <c r="B159" s="19" t="s">
        <v>222</v>
      </c>
      <c r="C159" s="24" t="s">
        <v>221</v>
      </c>
      <c r="D159" s="24">
        <v>16</v>
      </c>
      <c r="E159" s="24"/>
      <c r="F159" s="24">
        <v>250000</v>
      </c>
      <c r="G159" s="24">
        <f t="shared" si="7"/>
        <v>4000000</v>
      </c>
      <c r="H159" s="25"/>
    </row>
    <row r="160" spans="1:8" ht="12.75">
      <c r="A160" s="24"/>
      <c r="B160" s="19" t="s">
        <v>223</v>
      </c>
      <c r="C160" s="24" t="s">
        <v>221</v>
      </c>
      <c r="D160" s="24">
        <v>16</v>
      </c>
      <c r="E160" s="24"/>
      <c r="F160" s="24">
        <v>150000</v>
      </c>
      <c r="G160" s="24">
        <f t="shared" si="7"/>
        <v>2400000</v>
      </c>
      <c r="H160" s="25"/>
    </row>
    <row r="161" spans="1:8" s="10" customFormat="1" ht="13.5">
      <c r="A161" s="22">
        <v>5</v>
      </c>
      <c r="B161" s="22" t="s">
        <v>226</v>
      </c>
      <c r="C161" s="22"/>
      <c r="D161" s="22"/>
      <c r="E161" s="22"/>
      <c r="F161" s="22"/>
      <c r="G161" s="22">
        <f>SUM(G162:G164)</f>
        <v>12610000</v>
      </c>
      <c r="H161" s="23"/>
    </row>
    <row r="162" spans="1:8" ht="12.75">
      <c r="A162" s="24"/>
      <c r="B162" s="19" t="s">
        <v>220</v>
      </c>
      <c r="C162" s="24" t="s">
        <v>221</v>
      </c>
      <c r="D162" s="24">
        <v>18</v>
      </c>
      <c r="E162" s="24"/>
      <c r="F162" s="24">
        <v>345000</v>
      </c>
      <c r="G162" s="24">
        <f t="shared" si="7"/>
        <v>6210000</v>
      </c>
      <c r="H162" s="25"/>
    </row>
    <row r="163" spans="1:8" ht="12.75">
      <c r="A163" s="24"/>
      <c r="B163" s="19" t="s">
        <v>222</v>
      </c>
      <c r="C163" s="24" t="s">
        <v>221</v>
      </c>
      <c r="D163" s="24">
        <v>16</v>
      </c>
      <c r="E163" s="24"/>
      <c r="F163" s="24">
        <v>250000</v>
      </c>
      <c r="G163" s="24">
        <f t="shared" si="7"/>
        <v>4000000</v>
      </c>
      <c r="H163" s="25"/>
    </row>
    <row r="164" spans="1:8" ht="12.75">
      <c r="A164" s="24"/>
      <c r="B164" s="19" t="s">
        <v>223</v>
      </c>
      <c r="C164" s="24" t="s">
        <v>221</v>
      </c>
      <c r="D164" s="24">
        <v>16</v>
      </c>
      <c r="E164" s="24"/>
      <c r="F164" s="24">
        <v>150000</v>
      </c>
      <c r="G164" s="24">
        <f t="shared" si="7"/>
        <v>2400000</v>
      </c>
      <c r="H164" s="25"/>
    </row>
    <row r="165" spans="1:8" s="10" customFormat="1" ht="13.5">
      <c r="A165" s="22">
        <v>6</v>
      </c>
      <c r="B165" s="22" t="s">
        <v>112</v>
      </c>
      <c r="C165" s="22"/>
      <c r="D165" s="22"/>
      <c r="E165" s="22"/>
      <c r="F165" s="22"/>
      <c r="G165" s="22">
        <f>SUM(G166:G168)</f>
        <v>23840000</v>
      </c>
      <c r="H165" s="25"/>
    </row>
    <row r="166" spans="1:8" ht="12.75">
      <c r="A166" s="24"/>
      <c r="B166" s="19" t="s">
        <v>220</v>
      </c>
      <c r="C166" s="24" t="s">
        <v>221</v>
      </c>
      <c r="D166" s="24">
        <v>32</v>
      </c>
      <c r="E166" s="24"/>
      <c r="F166" s="24">
        <v>345000</v>
      </c>
      <c r="G166" s="24">
        <f>D166*F166</f>
        <v>11040000</v>
      </c>
      <c r="H166" s="25"/>
    </row>
    <row r="167" spans="1:8" ht="12.75">
      <c r="A167" s="24"/>
      <c r="B167" s="19" t="s">
        <v>222</v>
      </c>
      <c r="C167" s="24" t="s">
        <v>221</v>
      </c>
      <c r="D167" s="24">
        <v>32</v>
      </c>
      <c r="E167" s="24"/>
      <c r="F167" s="24">
        <v>250000</v>
      </c>
      <c r="G167" s="24">
        <f>D167*F167</f>
        <v>8000000</v>
      </c>
      <c r="H167" s="25"/>
    </row>
    <row r="168" spans="1:8" ht="12.75">
      <c r="A168" s="24"/>
      <c r="B168" s="19" t="s">
        <v>223</v>
      </c>
      <c r="C168" s="24" t="s">
        <v>221</v>
      </c>
      <c r="D168" s="24">
        <v>32</v>
      </c>
      <c r="E168" s="24"/>
      <c r="F168" s="24">
        <v>150000</v>
      </c>
      <c r="G168" s="24">
        <f>D168*F168</f>
        <v>4800000</v>
      </c>
      <c r="H168" s="25"/>
    </row>
    <row r="169" spans="1:8" s="3" customFormat="1" ht="12.75">
      <c r="A169" s="26" t="s">
        <v>227</v>
      </c>
      <c r="B169" s="21" t="s">
        <v>228</v>
      </c>
      <c r="C169" s="26"/>
      <c r="D169" s="26">
        <f>SUM(D171:D194)</f>
        <v>169</v>
      </c>
      <c r="E169" s="26"/>
      <c r="F169" s="26"/>
      <c r="G169" s="26">
        <f>SUM(G170:G194)/2</f>
        <v>43355000</v>
      </c>
      <c r="H169" s="25"/>
    </row>
    <row r="170" spans="1:8" s="10" customFormat="1" ht="13.5">
      <c r="A170" s="22">
        <v>1</v>
      </c>
      <c r="B170" s="22" t="s">
        <v>229</v>
      </c>
      <c r="C170" s="22"/>
      <c r="D170" s="22">
        <f>SUM(D171:D174)</f>
        <v>123</v>
      </c>
      <c r="E170" s="22"/>
      <c r="F170" s="22"/>
      <c r="G170" s="22">
        <f>SUM(G171:G174)</f>
        <v>31415000</v>
      </c>
      <c r="H170" s="23"/>
    </row>
    <row r="171" spans="1:8" s="1" customFormat="1" ht="25.5">
      <c r="A171" s="18"/>
      <c r="B171" s="19" t="s">
        <v>230</v>
      </c>
      <c r="C171" s="18" t="s">
        <v>109</v>
      </c>
      <c r="D171" s="18">
        <f>12+12+14</f>
        <v>38</v>
      </c>
      <c r="E171" s="18"/>
      <c r="F171" s="24">
        <v>345000</v>
      </c>
      <c r="G171" s="18">
        <f>D171*F171</f>
        <v>13110000</v>
      </c>
      <c r="H171" s="18"/>
    </row>
    <row r="172" spans="1:8" ht="25.5">
      <c r="A172" s="24"/>
      <c r="B172" s="19" t="s">
        <v>231</v>
      </c>
      <c r="C172" s="24" t="s">
        <v>109</v>
      </c>
      <c r="D172" s="24">
        <v>38</v>
      </c>
      <c r="E172" s="24"/>
      <c r="F172" s="24">
        <v>250000</v>
      </c>
      <c r="G172" s="24">
        <f>D172*F172</f>
        <v>9500000</v>
      </c>
      <c r="H172" s="25"/>
    </row>
    <row r="173" spans="1:8" ht="25.5">
      <c r="A173" s="24"/>
      <c r="B173" s="19" t="s">
        <v>232</v>
      </c>
      <c r="C173" s="24" t="s">
        <v>109</v>
      </c>
      <c r="D173" s="24">
        <v>38</v>
      </c>
      <c r="E173" s="24"/>
      <c r="F173" s="24">
        <v>150000</v>
      </c>
      <c r="G173" s="24">
        <f>D173*F173</f>
        <v>5700000</v>
      </c>
      <c r="H173" s="25"/>
    </row>
    <row r="174" spans="1:8" ht="25.5">
      <c r="A174" s="24"/>
      <c r="B174" s="19" t="s">
        <v>233</v>
      </c>
      <c r="C174" s="24" t="s">
        <v>109</v>
      </c>
      <c r="D174" s="24">
        <v>9</v>
      </c>
      <c r="E174" s="24"/>
      <c r="F174" s="24">
        <v>345000</v>
      </c>
      <c r="G174" s="24">
        <f aca="true" t="shared" si="8" ref="G174:G182">D174*F174</f>
        <v>3105000</v>
      </c>
      <c r="H174" s="25"/>
    </row>
    <row r="175" spans="1:8" ht="13.5">
      <c r="A175" s="24">
        <v>2</v>
      </c>
      <c r="B175" s="22" t="s">
        <v>234</v>
      </c>
      <c r="C175" s="24"/>
      <c r="D175" s="24"/>
      <c r="E175" s="24"/>
      <c r="F175" s="24"/>
      <c r="G175" s="26">
        <f>SUM(G176:G182)</f>
        <v>4670000</v>
      </c>
      <c r="H175" s="25"/>
    </row>
    <row r="176" spans="1:8" ht="12.75">
      <c r="A176" s="24"/>
      <c r="B176" s="24" t="s">
        <v>235</v>
      </c>
      <c r="C176" s="24" t="s">
        <v>221</v>
      </c>
      <c r="D176" s="24">
        <v>4</v>
      </c>
      <c r="E176" s="24"/>
      <c r="F176" s="24">
        <v>345000</v>
      </c>
      <c r="G176" s="24">
        <f t="shared" si="8"/>
        <v>1380000</v>
      </c>
      <c r="H176" s="25"/>
    </row>
    <row r="177" spans="1:8" ht="12.75">
      <c r="A177" s="24"/>
      <c r="B177" s="24" t="s">
        <v>236</v>
      </c>
      <c r="C177" s="24" t="s">
        <v>221</v>
      </c>
      <c r="D177" s="24">
        <v>4</v>
      </c>
      <c r="E177" s="24"/>
      <c r="F177" s="24">
        <v>250000</v>
      </c>
      <c r="G177" s="24">
        <f t="shared" si="8"/>
        <v>1000000</v>
      </c>
      <c r="H177" s="25"/>
    </row>
    <row r="178" spans="1:8" ht="12.75">
      <c r="A178" s="24"/>
      <c r="B178" s="24" t="s">
        <v>237</v>
      </c>
      <c r="C178" s="24" t="s">
        <v>221</v>
      </c>
      <c r="D178" s="24">
        <v>4</v>
      </c>
      <c r="E178" s="24"/>
      <c r="F178" s="24">
        <v>150000</v>
      </c>
      <c r="G178" s="24">
        <f t="shared" si="8"/>
        <v>600000</v>
      </c>
      <c r="H178" s="25"/>
    </row>
    <row r="179" spans="1:8" ht="12.75">
      <c r="A179" s="24"/>
      <c r="B179" s="24" t="s">
        <v>238</v>
      </c>
      <c r="C179" s="24" t="s">
        <v>221</v>
      </c>
      <c r="D179" s="24">
        <v>2</v>
      </c>
      <c r="E179" s="24"/>
      <c r="F179" s="24">
        <v>345000</v>
      </c>
      <c r="G179" s="24">
        <f t="shared" si="8"/>
        <v>690000</v>
      </c>
      <c r="H179" s="25"/>
    </row>
    <row r="180" spans="1:8" ht="12.75">
      <c r="A180" s="24"/>
      <c r="B180" s="24" t="s">
        <v>239</v>
      </c>
      <c r="C180" s="24" t="s">
        <v>221</v>
      </c>
      <c r="D180" s="24">
        <v>2</v>
      </c>
      <c r="E180" s="24"/>
      <c r="F180" s="24">
        <v>250000</v>
      </c>
      <c r="G180" s="24">
        <f t="shared" si="8"/>
        <v>500000</v>
      </c>
      <c r="H180" s="25"/>
    </row>
    <row r="181" spans="1:8" ht="12.75">
      <c r="A181" s="24"/>
      <c r="B181" s="24" t="s">
        <v>240</v>
      </c>
      <c r="C181" s="24" t="s">
        <v>221</v>
      </c>
      <c r="D181" s="24">
        <v>2</v>
      </c>
      <c r="E181" s="24"/>
      <c r="F181" s="24">
        <v>150000</v>
      </c>
      <c r="G181" s="24">
        <f t="shared" si="8"/>
        <v>300000</v>
      </c>
      <c r="H181" s="25"/>
    </row>
    <row r="182" spans="1:8" ht="12.75">
      <c r="A182" s="24"/>
      <c r="B182" s="24" t="s">
        <v>241</v>
      </c>
      <c r="C182" s="24" t="s">
        <v>221</v>
      </c>
      <c r="D182" s="24">
        <v>2</v>
      </c>
      <c r="E182" s="24"/>
      <c r="F182" s="24">
        <v>100000</v>
      </c>
      <c r="G182" s="24">
        <f t="shared" si="8"/>
        <v>200000</v>
      </c>
      <c r="H182" s="25"/>
    </row>
    <row r="183" spans="1:8" ht="13.5">
      <c r="A183" s="24">
        <v>3</v>
      </c>
      <c r="B183" s="22" t="s">
        <v>242</v>
      </c>
      <c r="C183" s="24"/>
      <c r="D183" s="24"/>
      <c r="E183" s="24"/>
      <c r="F183" s="24"/>
      <c r="G183" s="24">
        <f>SUM(G184:G189)</f>
        <v>4470000</v>
      </c>
      <c r="H183" s="25"/>
    </row>
    <row r="184" spans="1:8" s="1" customFormat="1" ht="18" customHeight="1">
      <c r="A184" s="18"/>
      <c r="B184" s="19" t="s">
        <v>235</v>
      </c>
      <c r="C184" s="24" t="s">
        <v>221</v>
      </c>
      <c r="D184" s="18">
        <v>4</v>
      </c>
      <c r="E184" s="18"/>
      <c r="F184" s="24">
        <v>345000</v>
      </c>
      <c r="G184" s="18">
        <f aca="true" t="shared" si="9" ref="G184:G189">D184*F184</f>
        <v>1380000</v>
      </c>
      <c r="H184" s="25"/>
    </row>
    <row r="185" spans="1:8" ht="25.5">
      <c r="A185" s="24"/>
      <c r="B185" s="19" t="s">
        <v>243</v>
      </c>
      <c r="C185" s="24" t="s">
        <v>221</v>
      </c>
      <c r="D185" s="24">
        <v>4</v>
      </c>
      <c r="E185" s="24"/>
      <c r="F185" s="24">
        <v>250000</v>
      </c>
      <c r="G185" s="18">
        <f t="shared" si="9"/>
        <v>1000000</v>
      </c>
      <c r="H185" s="25"/>
    </row>
    <row r="186" spans="1:8" ht="25.5">
      <c r="A186" s="24"/>
      <c r="B186" s="19" t="s">
        <v>244</v>
      </c>
      <c r="C186" s="24" t="s">
        <v>221</v>
      </c>
      <c r="D186" s="24">
        <v>4</v>
      </c>
      <c r="E186" s="24"/>
      <c r="F186" s="24">
        <v>150000</v>
      </c>
      <c r="G186" s="18">
        <f t="shared" si="9"/>
        <v>600000</v>
      </c>
      <c r="H186" s="25"/>
    </row>
    <row r="187" spans="1:8" ht="12.75">
      <c r="A187" s="24"/>
      <c r="B187" s="24" t="s">
        <v>245</v>
      </c>
      <c r="C187" s="24" t="s">
        <v>221</v>
      </c>
      <c r="D187" s="24">
        <v>2</v>
      </c>
      <c r="E187" s="24"/>
      <c r="F187" s="24">
        <v>345000</v>
      </c>
      <c r="G187" s="18">
        <f t="shared" si="9"/>
        <v>690000</v>
      </c>
      <c r="H187" s="25"/>
    </row>
    <row r="188" spans="1:8" ht="12.75">
      <c r="A188" s="24"/>
      <c r="B188" s="24" t="s">
        <v>246</v>
      </c>
      <c r="C188" s="24" t="s">
        <v>221</v>
      </c>
      <c r="D188" s="24">
        <v>2</v>
      </c>
      <c r="E188" s="24"/>
      <c r="F188" s="24">
        <v>250000</v>
      </c>
      <c r="G188" s="18">
        <f t="shared" si="9"/>
        <v>500000</v>
      </c>
      <c r="H188" s="25"/>
    </row>
    <row r="189" spans="1:8" ht="12.75">
      <c r="A189" s="24"/>
      <c r="B189" s="24" t="s">
        <v>247</v>
      </c>
      <c r="C189" s="24" t="s">
        <v>221</v>
      </c>
      <c r="D189" s="24">
        <v>2</v>
      </c>
      <c r="E189" s="24"/>
      <c r="F189" s="24">
        <v>150000</v>
      </c>
      <c r="G189" s="18">
        <f t="shared" si="9"/>
        <v>300000</v>
      </c>
      <c r="H189" s="25"/>
    </row>
    <row r="190" spans="1:8" s="3" customFormat="1" ht="13.5">
      <c r="A190" s="26">
        <v>4</v>
      </c>
      <c r="B190" s="26" t="s">
        <v>248</v>
      </c>
      <c r="C190" s="26"/>
      <c r="D190" s="26"/>
      <c r="E190" s="26"/>
      <c r="F190" s="26"/>
      <c r="G190" s="22">
        <f>SUM(G191:G194)</f>
        <v>2800000</v>
      </c>
      <c r="H190" s="25"/>
    </row>
    <row r="191" spans="1:8" ht="12.75">
      <c r="A191" s="24"/>
      <c r="B191" s="24" t="s">
        <v>249</v>
      </c>
      <c r="C191" s="24" t="s">
        <v>221</v>
      </c>
      <c r="D191" s="24">
        <v>2</v>
      </c>
      <c r="E191" s="24"/>
      <c r="F191" s="24">
        <v>500000</v>
      </c>
      <c r="G191" s="24">
        <f>D191*F191</f>
        <v>1000000</v>
      </c>
      <c r="H191" s="25"/>
    </row>
    <row r="192" spans="1:8" ht="12.75">
      <c r="A192" s="24"/>
      <c r="B192" s="24" t="s">
        <v>250</v>
      </c>
      <c r="C192" s="24" t="s">
        <v>221</v>
      </c>
      <c r="D192" s="24">
        <v>2</v>
      </c>
      <c r="E192" s="24"/>
      <c r="F192" s="24">
        <v>400000</v>
      </c>
      <c r="G192" s="24">
        <f>D192*F192</f>
        <v>800000</v>
      </c>
      <c r="H192" s="25"/>
    </row>
    <row r="193" spans="1:8" ht="12.75">
      <c r="A193" s="24"/>
      <c r="B193" s="24" t="s">
        <v>251</v>
      </c>
      <c r="C193" s="24" t="s">
        <v>221</v>
      </c>
      <c r="D193" s="24">
        <v>2</v>
      </c>
      <c r="E193" s="24"/>
      <c r="F193" s="24">
        <v>300000</v>
      </c>
      <c r="G193" s="24">
        <f>D193*F193</f>
        <v>600000</v>
      </c>
      <c r="H193" s="25"/>
    </row>
    <row r="194" spans="1:8" ht="12.75">
      <c r="A194" s="24"/>
      <c r="B194" s="24" t="s">
        <v>252</v>
      </c>
      <c r="C194" s="24" t="s">
        <v>221</v>
      </c>
      <c r="D194" s="24">
        <v>2</v>
      </c>
      <c r="E194" s="24"/>
      <c r="F194" s="24">
        <v>200000</v>
      </c>
      <c r="G194" s="24">
        <f>D194*F194</f>
        <v>400000</v>
      </c>
      <c r="H194" s="25"/>
    </row>
    <row r="195" spans="1:8" s="3" customFormat="1" ht="12.75">
      <c r="A195" s="26" t="s">
        <v>253</v>
      </c>
      <c r="B195" s="26" t="s">
        <v>254</v>
      </c>
      <c r="C195" s="26"/>
      <c r="D195" s="26"/>
      <c r="E195" s="26"/>
      <c r="F195" s="26"/>
      <c r="G195" s="26">
        <f>SUM(G196:G200)</f>
        <v>23617000</v>
      </c>
      <c r="H195" s="19" t="s">
        <v>255</v>
      </c>
    </row>
    <row r="196" spans="1:7" ht="12.75">
      <c r="A196" s="47">
        <v>1</v>
      </c>
      <c r="B196" s="24" t="s">
        <v>256</v>
      </c>
      <c r="C196" s="24" t="s">
        <v>257</v>
      </c>
      <c r="D196" s="24">
        <v>50</v>
      </c>
      <c r="E196" s="24"/>
      <c r="F196" s="24">
        <v>65000</v>
      </c>
      <c r="G196" s="24">
        <f>D196*F196</f>
        <v>3250000</v>
      </c>
    </row>
    <row r="197" spans="1:8" s="1" customFormat="1" ht="25.5">
      <c r="A197" s="18"/>
      <c r="B197" s="48" t="s">
        <v>258</v>
      </c>
      <c r="C197" s="18" t="s">
        <v>257</v>
      </c>
      <c r="D197" s="18">
        <v>25</v>
      </c>
      <c r="E197" s="18"/>
      <c r="F197" s="18">
        <v>135000</v>
      </c>
      <c r="G197" s="24">
        <f>D197*F197</f>
        <v>3375000</v>
      </c>
      <c r="H197" s="18"/>
    </row>
    <row r="198" spans="1:8" ht="18" customHeight="1">
      <c r="A198" s="24">
        <v>2</v>
      </c>
      <c r="B198" s="38" t="s">
        <v>259</v>
      </c>
      <c r="C198" s="24" t="s">
        <v>257</v>
      </c>
      <c r="D198" s="24">
        <v>24</v>
      </c>
      <c r="E198" s="24"/>
      <c r="F198" s="24">
        <v>115000</v>
      </c>
      <c r="G198" s="24">
        <f>D198*F198</f>
        <v>2760000</v>
      </c>
      <c r="H198" s="19"/>
    </row>
    <row r="199" spans="1:8" ht="12.75">
      <c r="A199" s="47">
        <v>3</v>
      </c>
      <c r="B199" s="38" t="s">
        <v>260</v>
      </c>
      <c r="C199" s="24" t="s">
        <v>257</v>
      </c>
      <c r="D199" s="24">
        <v>8</v>
      </c>
      <c r="E199" s="24"/>
      <c r="F199" s="24">
        <v>150000</v>
      </c>
      <c r="G199" s="24">
        <f>D199*F199</f>
        <v>1200000</v>
      </c>
      <c r="H199" s="19"/>
    </row>
    <row r="200" spans="1:8" ht="12.75">
      <c r="A200" s="24">
        <v>8</v>
      </c>
      <c r="B200" s="24" t="s">
        <v>261</v>
      </c>
      <c r="C200" s="24" t="s">
        <v>81</v>
      </c>
      <c r="D200" s="24">
        <v>543</v>
      </c>
      <c r="E200" s="24"/>
      <c r="F200" s="24">
        <v>24000</v>
      </c>
      <c r="G200" s="24">
        <f>D200*F200</f>
        <v>13032000</v>
      </c>
      <c r="H200" s="19"/>
    </row>
    <row r="201" spans="1:8" s="3" customFormat="1" ht="12.75">
      <c r="A201" s="26" t="s">
        <v>262</v>
      </c>
      <c r="B201" s="26" t="s">
        <v>263</v>
      </c>
      <c r="C201" s="26"/>
      <c r="D201" s="26"/>
      <c r="E201" s="26"/>
      <c r="F201" s="26"/>
      <c r="G201" s="26">
        <f>SUM(G202:G215)</f>
        <v>46504000</v>
      </c>
      <c r="H201" s="25" t="s">
        <v>264</v>
      </c>
    </row>
    <row r="202" spans="1:9" s="1" customFormat="1" ht="40.5" customHeight="1">
      <c r="A202" s="18">
        <v>1</v>
      </c>
      <c r="B202" s="19" t="s">
        <v>265</v>
      </c>
      <c r="C202" s="18"/>
      <c r="D202" s="18"/>
      <c r="E202" s="18"/>
      <c r="F202" s="18"/>
      <c r="G202" s="18">
        <v>24504000</v>
      </c>
      <c r="H202" s="18" t="s">
        <v>266</v>
      </c>
      <c r="I202" s="1" t="s">
        <v>267</v>
      </c>
    </row>
    <row r="203" spans="1:8" s="1" customFormat="1" ht="51">
      <c r="A203" s="24">
        <v>3</v>
      </c>
      <c r="B203" s="19" t="s">
        <v>268</v>
      </c>
      <c r="C203" s="18" t="s">
        <v>109</v>
      </c>
      <c r="D203" s="18">
        <v>3</v>
      </c>
      <c r="E203" s="18">
        <v>24</v>
      </c>
      <c r="F203" s="18">
        <v>40000</v>
      </c>
      <c r="G203" s="18">
        <f aca="true" t="shared" si="10" ref="G203:G215">D203*E203*F203</f>
        <v>2880000</v>
      </c>
      <c r="H203" s="19" t="s">
        <v>269</v>
      </c>
    </row>
    <row r="204" spans="1:8" s="1" customFormat="1" ht="38.25">
      <c r="A204" s="24"/>
      <c r="B204" s="19" t="s">
        <v>270</v>
      </c>
      <c r="C204" s="18" t="s">
        <v>109</v>
      </c>
      <c r="D204" s="18">
        <v>2</v>
      </c>
      <c r="E204" s="18">
        <v>24</v>
      </c>
      <c r="F204" s="18">
        <v>40000</v>
      </c>
      <c r="G204" s="18">
        <f t="shared" si="10"/>
        <v>1920000</v>
      </c>
      <c r="H204" s="19" t="s">
        <v>269</v>
      </c>
    </row>
    <row r="205" spans="1:8" ht="12.75">
      <c r="A205" s="18">
        <v>4</v>
      </c>
      <c r="B205" s="24" t="s">
        <v>271</v>
      </c>
      <c r="C205" s="47" t="s">
        <v>109</v>
      </c>
      <c r="D205" s="24">
        <v>7</v>
      </c>
      <c r="E205" s="24">
        <v>10</v>
      </c>
      <c r="F205" s="24">
        <v>40000</v>
      </c>
      <c r="G205" s="24">
        <f t="shared" si="10"/>
        <v>2800000</v>
      </c>
      <c r="H205" s="19" t="s">
        <v>269</v>
      </c>
    </row>
    <row r="206" spans="1:8" ht="12.75">
      <c r="A206" s="18"/>
      <c r="B206" s="24" t="s">
        <v>272</v>
      </c>
      <c r="C206" s="47" t="s">
        <v>109</v>
      </c>
      <c r="D206" s="24">
        <v>3</v>
      </c>
      <c r="E206" s="24">
        <v>10</v>
      </c>
      <c r="F206" s="24">
        <v>30000</v>
      </c>
      <c r="G206" s="24">
        <f t="shared" si="10"/>
        <v>900000</v>
      </c>
      <c r="H206" s="19"/>
    </row>
    <row r="207" spans="1:8" s="1" customFormat="1" ht="25.5">
      <c r="A207" s="24">
        <v>5</v>
      </c>
      <c r="B207" s="19" t="s">
        <v>273</v>
      </c>
      <c r="C207" s="18" t="s">
        <v>109</v>
      </c>
      <c r="D207" s="18">
        <v>2</v>
      </c>
      <c r="E207" s="18">
        <v>10</v>
      </c>
      <c r="F207" s="18">
        <v>40000</v>
      </c>
      <c r="G207" s="18">
        <f t="shared" si="10"/>
        <v>800000</v>
      </c>
      <c r="H207" s="19" t="s">
        <v>269</v>
      </c>
    </row>
    <row r="208" spans="1:8" ht="25.5">
      <c r="A208" s="24"/>
      <c r="B208" s="19" t="s">
        <v>274</v>
      </c>
      <c r="C208" s="18" t="s">
        <v>109</v>
      </c>
      <c r="D208" s="18">
        <v>8</v>
      </c>
      <c r="E208" s="18">
        <v>10</v>
      </c>
      <c r="F208" s="18">
        <v>30000</v>
      </c>
      <c r="G208" s="18">
        <f t="shared" si="10"/>
        <v>2400000</v>
      </c>
      <c r="H208" s="19" t="s">
        <v>275</v>
      </c>
    </row>
    <row r="209" spans="1:8" ht="12.75">
      <c r="A209" s="18">
        <v>6</v>
      </c>
      <c r="B209" s="24" t="s">
        <v>276</v>
      </c>
      <c r="C209" s="47" t="s">
        <v>109</v>
      </c>
      <c r="D209" s="24">
        <v>3</v>
      </c>
      <c r="E209" s="24">
        <v>10</v>
      </c>
      <c r="F209" s="24">
        <v>40000</v>
      </c>
      <c r="G209" s="24">
        <f t="shared" si="10"/>
        <v>1200000</v>
      </c>
      <c r="H209" s="19" t="s">
        <v>269</v>
      </c>
    </row>
    <row r="210" spans="1:8" ht="12.75">
      <c r="A210" s="18"/>
      <c r="B210" s="24" t="s">
        <v>277</v>
      </c>
      <c r="C210" s="47" t="s">
        <v>109</v>
      </c>
      <c r="D210" s="24">
        <v>5</v>
      </c>
      <c r="E210" s="24">
        <v>10</v>
      </c>
      <c r="F210" s="24">
        <v>30000</v>
      </c>
      <c r="G210" s="24">
        <f t="shared" si="10"/>
        <v>1500000</v>
      </c>
      <c r="H210" s="19" t="s">
        <v>269</v>
      </c>
    </row>
    <row r="211" spans="1:8" s="1" customFormat="1" ht="25.5">
      <c r="A211" s="18">
        <v>7</v>
      </c>
      <c r="B211" s="19" t="s">
        <v>278</v>
      </c>
      <c r="C211" s="18" t="s">
        <v>109</v>
      </c>
      <c r="D211" s="18">
        <v>2</v>
      </c>
      <c r="E211" s="18">
        <v>10</v>
      </c>
      <c r="F211" s="18">
        <v>40000</v>
      </c>
      <c r="G211" s="18">
        <f t="shared" si="10"/>
        <v>800000</v>
      </c>
      <c r="H211" s="19" t="s">
        <v>269</v>
      </c>
    </row>
    <row r="212" spans="1:8" s="1" customFormat="1" ht="25.5">
      <c r="A212" s="18"/>
      <c r="B212" s="19" t="s">
        <v>279</v>
      </c>
      <c r="C212" s="18" t="s">
        <v>109</v>
      </c>
      <c r="D212" s="18">
        <v>6</v>
      </c>
      <c r="E212" s="18">
        <v>10</v>
      </c>
      <c r="F212" s="18">
        <v>30000</v>
      </c>
      <c r="G212" s="18">
        <f t="shared" si="10"/>
        <v>1800000</v>
      </c>
      <c r="H212" s="19" t="s">
        <v>269</v>
      </c>
    </row>
    <row r="213" spans="1:8" s="1" customFormat="1" ht="25.5">
      <c r="A213" s="18">
        <v>9</v>
      </c>
      <c r="B213" s="19" t="s">
        <v>280</v>
      </c>
      <c r="C213" s="18" t="s">
        <v>109</v>
      </c>
      <c r="D213" s="18">
        <v>4</v>
      </c>
      <c r="E213" s="18">
        <v>10</v>
      </c>
      <c r="F213" s="18">
        <v>40000</v>
      </c>
      <c r="G213" s="18">
        <f t="shared" si="10"/>
        <v>1600000</v>
      </c>
      <c r="H213" s="19" t="s">
        <v>269</v>
      </c>
    </row>
    <row r="214" spans="1:8" ht="12.75">
      <c r="A214" s="18">
        <v>9</v>
      </c>
      <c r="B214" s="19" t="s">
        <v>281</v>
      </c>
      <c r="C214" s="18" t="s">
        <v>109</v>
      </c>
      <c r="D214" s="18">
        <v>2</v>
      </c>
      <c r="E214" s="18">
        <v>10</v>
      </c>
      <c r="F214" s="18">
        <v>30000</v>
      </c>
      <c r="G214" s="18">
        <f t="shared" si="10"/>
        <v>600000</v>
      </c>
      <c r="H214" s="19" t="s">
        <v>269</v>
      </c>
    </row>
    <row r="215" spans="1:8" s="1" customFormat="1" ht="38.25">
      <c r="A215" s="18">
        <v>10</v>
      </c>
      <c r="B215" s="19" t="s">
        <v>282</v>
      </c>
      <c r="C215" s="24" t="s">
        <v>109</v>
      </c>
      <c r="D215" s="18">
        <v>7</v>
      </c>
      <c r="E215" s="18">
        <v>10</v>
      </c>
      <c r="F215" s="18">
        <v>40000</v>
      </c>
      <c r="G215" s="18">
        <f t="shared" si="10"/>
        <v>2800000</v>
      </c>
      <c r="H215" s="19" t="s">
        <v>269</v>
      </c>
    </row>
    <row r="216" spans="1:8" s="3" customFormat="1" ht="12.75">
      <c r="A216" s="26" t="s">
        <v>283</v>
      </c>
      <c r="B216" s="26" t="s">
        <v>284</v>
      </c>
      <c r="C216" s="26"/>
      <c r="D216" s="26"/>
      <c r="E216" s="26"/>
      <c r="F216" s="26"/>
      <c r="G216" s="26">
        <f>SUM(G217:G217)</f>
        <v>0</v>
      </c>
      <c r="H216" s="25"/>
    </row>
    <row r="217" spans="1:8" ht="16.5" customHeight="1">
      <c r="A217" s="24"/>
      <c r="B217" s="24" t="s">
        <v>285</v>
      </c>
      <c r="C217" s="24"/>
      <c r="D217" s="24"/>
      <c r="E217" s="24"/>
      <c r="F217" s="24"/>
      <c r="G217" s="24"/>
      <c r="H217" s="25"/>
    </row>
    <row r="218" spans="1:8" s="2" customFormat="1" ht="29.25" customHeight="1">
      <c r="A218" s="20" t="s">
        <v>5</v>
      </c>
      <c r="B218" s="21" t="s">
        <v>286</v>
      </c>
      <c r="C218" s="20"/>
      <c r="D218" s="20"/>
      <c r="E218" s="20"/>
      <c r="F218" s="20"/>
      <c r="G218" s="20">
        <f>G219+G243+G253+G262+G264</f>
        <v>171965000</v>
      </c>
      <c r="H218" s="20"/>
    </row>
    <row r="219" spans="1:8" s="2" customFormat="1" ht="33" customHeight="1">
      <c r="A219" s="20" t="s">
        <v>6</v>
      </c>
      <c r="B219" s="21" t="s">
        <v>287</v>
      </c>
      <c r="C219" s="20"/>
      <c r="D219" s="20"/>
      <c r="E219" s="20"/>
      <c r="F219" s="20"/>
      <c r="G219" s="20">
        <f>SUM(G220:G242)/2</f>
        <v>152140000</v>
      </c>
      <c r="H219" s="19" t="s">
        <v>288</v>
      </c>
    </row>
    <row r="220" spans="1:7" s="9" customFormat="1" ht="13.5">
      <c r="A220" s="41">
        <v>1.1</v>
      </c>
      <c r="B220" s="49" t="s">
        <v>289</v>
      </c>
      <c r="C220" s="50"/>
      <c r="D220" s="50"/>
      <c r="E220" s="50"/>
      <c r="F220" s="43"/>
      <c r="G220" s="43">
        <f>SUM(G221:G231)</f>
        <v>93500000</v>
      </c>
    </row>
    <row r="221" spans="1:7" s="8" customFormat="1" ht="12.75">
      <c r="A221" s="51"/>
      <c r="B221" s="52" t="s">
        <v>290</v>
      </c>
      <c r="C221" s="51" t="s">
        <v>291</v>
      </c>
      <c r="D221" s="51">
        <v>280</v>
      </c>
      <c r="E221" s="51">
        <v>16</v>
      </c>
      <c r="F221" s="53">
        <v>15000</v>
      </c>
      <c r="G221" s="53">
        <f>D221*E221*F221</f>
        <v>67200000</v>
      </c>
    </row>
    <row r="222" spans="1:7" s="8" customFormat="1" ht="12.75">
      <c r="A222" s="54"/>
      <c r="B222" s="55" t="s">
        <v>292</v>
      </c>
      <c r="C222" s="54" t="s">
        <v>291</v>
      </c>
      <c r="D222" s="54">
        <v>5</v>
      </c>
      <c r="E222" s="54">
        <v>16</v>
      </c>
      <c r="F222" s="56">
        <v>40000</v>
      </c>
      <c r="G222" s="56">
        <f aca="true" t="shared" si="11" ref="G222:G231">D222*E222*F222</f>
        <v>3200000</v>
      </c>
    </row>
    <row r="223" spans="1:7" s="8" customFormat="1" ht="12.75">
      <c r="A223" s="54"/>
      <c r="B223" s="55" t="s">
        <v>293</v>
      </c>
      <c r="C223" s="54" t="s">
        <v>291</v>
      </c>
      <c r="D223" s="54">
        <v>12</v>
      </c>
      <c r="E223" s="54">
        <v>16</v>
      </c>
      <c r="F223" s="56">
        <v>60000</v>
      </c>
      <c r="G223" s="56">
        <f t="shared" si="11"/>
        <v>11520000</v>
      </c>
    </row>
    <row r="224" spans="1:7" s="8" customFormat="1" ht="12.75">
      <c r="A224" s="54"/>
      <c r="B224" s="55" t="s">
        <v>294</v>
      </c>
      <c r="C224" s="54" t="s">
        <v>291</v>
      </c>
      <c r="D224" s="54">
        <v>3</v>
      </c>
      <c r="E224" s="54">
        <v>7</v>
      </c>
      <c r="F224" s="56">
        <v>100000</v>
      </c>
      <c r="G224" s="56">
        <f t="shared" si="11"/>
        <v>2100000</v>
      </c>
    </row>
    <row r="225" spans="1:7" s="8" customFormat="1" ht="12.75">
      <c r="A225" s="54"/>
      <c r="B225" s="55" t="s">
        <v>295</v>
      </c>
      <c r="C225" s="54" t="s">
        <v>291</v>
      </c>
      <c r="D225" s="54">
        <v>1</v>
      </c>
      <c r="E225" s="54">
        <v>16</v>
      </c>
      <c r="F225" s="56">
        <v>45000</v>
      </c>
      <c r="G225" s="56">
        <f t="shared" si="11"/>
        <v>720000</v>
      </c>
    </row>
    <row r="226" spans="1:7" s="8" customFormat="1" ht="12.75">
      <c r="A226" s="54"/>
      <c r="B226" s="55" t="s">
        <v>296</v>
      </c>
      <c r="C226" s="54" t="s">
        <v>291</v>
      </c>
      <c r="D226" s="54">
        <v>1</v>
      </c>
      <c r="E226" s="54">
        <v>16</v>
      </c>
      <c r="F226" s="56">
        <v>45000</v>
      </c>
      <c r="G226" s="56">
        <f t="shared" si="11"/>
        <v>720000</v>
      </c>
    </row>
    <row r="227" spans="1:7" s="8" customFormat="1" ht="12.75">
      <c r="A227" s="54"/>
      <c r="B227" s="55" t="s">
        <v>297</v>
      </c>
      <c r="C227" s="54" t="s">
        <v>291</v>
      </c>
      <c r="D227" s="54">
        <v>1</v>
      </c>
      <c r="E227" s="54">
        <v>16</v>
      </c>
      <c r="F227" s="56">
        <v>45000</v>
      </c>
      <c r="G227" s="56">
        <f t="shared" si="11"/>
        <v>720000</v>
      </c>
    </row>
    <row r="228" spans="1:7" s="8" customFormat="1" ht="12.75">
      <c r="A228" s="54"/>
      <c r="B228" s="55" t="s">
        <v>298</v>
      </c>
      <c r="C228" s="54" t="s">
        <v>291</v>
      </c>
      <c r="D228" s="54">
        <v>1</v>
      </c>
      <c r="E228" s="54">
        <v>16</v>
      </c>
      <c r="F228" s="56">
        <v>45000</v>
      </c>
      <c r="G228" s="56">
        <f t="shared" si="11"/>
        <v>720000</v>
      </c>
    </row>
    <row r="229" spans="1:7" s="8" customFormat="1" ht="12.75">
      <c r="A229" s="54"/>
      <c r="B229" s="55" t="s">
        <v>299</v>
      </c>
      <c r="C229" s="54" t="s">
        <v>183</v>
      </c>
      <c r="D229" s="54">
        <v>70</v>
      </c>
      <c r="E229" s="54">
        <v>1</v>
      </c>
      <c r="F229" s="56">
        <v>35000</v>
      </c>
      <c r="G229" s="56">
        <f t="shared" si="11"/>
        <v>2450000</v>
      </c>
    </row>
    <row r="230" spans="1:7" s="8" customFormat="1" ht="12.75">
      <c r="A230" s="57"/>
      <c r="B230" s="58" t="s">
        <v>300</v>
      </c>
      <c r="C230" s="57" t="s">
        <v>183</v>
      </c>
      <c r="D230" s="57">
        <v>1</v>
      </c>
      <c r="E230" s="57">
        <v>1</v>
      </c>
      <c r="F230" s="59">
        <v>150000</v>
      </c>
      <c r="G230" s="59">
        <f t="shared" si="11"/>
        <v>150000</v>
      </c>
    </row>
    <row r="231" spans="1:7" s="8" customFormat="1" ht="12.75">
      <c r="A231" s="60"/>
      <c r="B231" s="61" t="s">
        <v>301</v>
      </c>
      <c r="C231" s="60" t="s">
        <v>302</v>
      </c>
      <c r="D231" s="60">
        <v>1</v>
      </c>
      <c r="E231" s="60">
        <v>8</v>
      </c>
      <c r="F231" s="62">
        <v>500000</v>
      </c>
      <c r="G231" s="62">
        <f t="shared" si="11"/>
        <v>4000000</v>
      </c>
    </row>
    <row r="232" spans="1:7" s="9" customFormat="1" ht="13.5">
      <c r="A232" s="41">
        <v>1.2</v>
      </c>
      <c r="B232" s="49" t="s">
        <v>303</v>
      </c>
      <c r="C232" s="41"/>
      <c r="D232" s="41"/>
      <c r="E232" s="41"/>
      <c r="F232" s="43"/>
      <c r="G232" s="43">
        <f>SUM(G233:G239)</f>
        <v>34640000</v>
      </c>
    </row>
    <row r="233" spans="1:7" s="8" customFormat="1" ht="12.75">
      <c r="A233" s="51"/>
      <c r="B233" s="63" t="s">
        <v>304</v>
      </c>
      <c r="C233" s="51" t="s">
        <v>291</v>
      </c>
      <c r="D233" s="51">
        <v>280</v>
      </c>
      <c r="E233" s="51">
        <v>1</v>
      </c>
      <c r="F233" s="53">
        <v>30000</v>
      </c>
      <c r="G233" s="53">
        <f aca="true" t="shared" si="12" ref="G233:G239">D233*E233*F233</f>
        <v>8400000</v>
      </c>
    </row>
    <row r="234" spans="1:7" s="8" customFormat="1" ht="12.75">
      <c r="A234" s="64"/>
      <c r="B234" s="55" t="s">
        <v>305</v>
      </c>
      <c r="C234" s="64" t="s">
        <v>291</v>
      </c>
      <c r="D234" s="64">
        <v>280</v>
      </c>
      <c r="E234" s="64">
        <v>1</v>
      </c>
      <c r="F234" s="65">
        <v>40000</v>
      </c>
      <c r="G234" s="65">
        <f t="shared" si="12"/>
        <v>11200000</v>
      </c>
    </row>
    <row r="235" spans="1:7" s="8" customFormat="1" ht="12.75">
      <c r="A235" s="54"/>
      <c r="B235" s="55" t="s">
        <v>292</v>
      </c>
      <c r="C235" s="54" t="s">
        <v>291</v>
      </c>
      <c r="D235" s="54">
        <v>5</v>
      </c>
      <c r="E235" s="54">
        <v>2</v>
      </c>
      <c r="F235" s="56">
        <v>40000</v>
      </c>
      <c r="G235" s="56">
        <f t="shared" si="12"/>
        <v>400000</v>
      </c>
    </row>
    <row r="236" spans="1:7" s="8" customFormat="1" ht="12.75">
      <c r="A236" s="54"/>
      <c r="B236" s="55" t="s">
        <v>293</v>
      </c>
      <c r="C236" s="54" t="s">
        <v>291</v>
      </c>
      <c r="D236" s="54">
        <v>12</v>
      </c>
      <c r="E236" s="54">
        <v>2</v>
      </c>
      <c r="F236" s="56">
        <v>60000</v>
      </c>
      <c r="G236" s="56">
        <f t="shared" si="12"/>
        <v>1440000</v>
      </c>
    </row>
    <row r="237" spans="1:7" s="8" customFormat="1" ht="12.75">
      <c r="A237" s="54"/>
      <c r="B237" s="55" t="s">
        <v>306</v>
      </c>
      <c r="C237" s="54" t="s">
        <v>183</v>
      </c>
      <c r="D237" s="54">
        <v>280</v>
      </c>
      <c r="E237" s="54">
        <v>1</v>
      </c>
      <c r="F237" s="56">
        <v>35000</v>
      </c>
      <c r="G237" s="56">
        <f t="shared" si="12"/>
        <v>9800000</v>
      </c>
    </row>
    <row r="238" spans="1:7" s="8" customFormat="1" ht="12.75">
      <c r="A238" s="57"/>
      <c r="B238" s="55" t="s">
        <v>294</v>
      </c>
      <c r="C238" s="54" t="s">
        <v>291</v>
      </c>
      <c r="D238" s="57">
        <v>2</v>
      </c>
      <c r="E238" s="57">
        <v>2</v>
      </c>
      <c r="F238" s="59">
        <v>100000</v>
      </c>
      <c r="G238" s="59">
        <f t="shared" si="12"/>
        <v>400000</v>
      </c>
    </row>
    <row r="239" spans="1:7" s="8" customFormat="1" ht="12.75">
      <c r="A239" s="60"/>
      <c r="B239" s="61" t="s">
        <v>301</v>
      </c>
      <c r="C239" s="60" t="s">
        <v>302</v>
      </c>
      <c r="D239" s="60">
        <v>3</v>
      </c>
      <c r="E239" s="60">
        <v>2</v>
      </c>
      <c r="F239" s="62">
        <v>500000</v>
      </c>
      <c r="G239" s="62">
        <f t="shared" si="12"/>
        <v>3000000</v>
      </c>
    </row>
    <row r="240" spans="1:7" s="9" customFormat="1" ht="13.5">
      <c r="A240" s="41">
        <v>1.3</v>
      </c>
      <c r="B240" s="49" t="s">
        <v>307</v>
      </c>
      <c r="C240" s="41"/>
      <c r="D240" s="41"/>
      <c r="E240" s="41"/>
      <c r="F240" s="43"/>
      <c r="G240" s="43">
        <f>SUM(G241:G242)</f>
        <v>24000000</v>
      </c>
    </row>
    <row r="241" spans="1:7" s="8" customFormat="1" ht="12.75">
      <c r="A241" s="66"/>
      <c r="B241" s="52" t="s">
        <v>308</v>
      </c>
      <c r="C241" s="51"/>
      <c r="D241" s="51"/>
      <c r="E241" s="51"/>
      <c r="F241" s="53"/>
      <c r="G241" s="53">
        <v>18000000</v>
      </c>
    </row>
    <row r="242" spans="1:7" s="8" customFormat="1" ht="12.75">
      <c r="A242" s="67"/>
      <c r="B242" s="61" t="s">
        <v>309</v>
      </c>
      <c r="C242" s="60"/>
      <c r="D242" s="60"/>
      <c r="E242" s="60"/>
      <c r="F242" s="62"/>
      <c r="G242" s="62">
        <v>6000000</v>
      </c>
    </row>
    <row r="243" spans="1:8" s="1" customFormat="1" ht="15.75" customHeight="1">
      <c r="A243" s="22" t="s">
        <v>13</v>
      </c>
      <c r="B243" s="26" t="s">
        <v>310</v>
      </c>
      <c r="C243" s="24"/>
      <c r="D243" s="24"/>
      <c r="E243" s="24"/>
      <c r="F243" s="24"/>
      <c r="G243" s="26">
        <f>SUM(G244:G252)/2</f>
        <v>5970000</v>
      </c>
      <c r="H243" s="25"/>
    </row>
    <row r="244" spans="1:8" s="9" customFormat="1" ht="13.5">
      <c r="A244" s="41">
        <v>1</v>
      </c>
      <c r="B244" s="49" t="s">
        <v>311</v>
      </c>
      <c r="C244" s="41"/>
      <c r="D244" s="41"/>
      <c r="E244" s="41"/>
      <c r="F244" s="43"/>
      <c r="G244" s="43">
        <f>SUM(G245:G247)</f>
        <v>1910000</v>
      </c>
      <c r="H244" s="50"/>
    </row>
    <row r="245" spans="1:8" s="8" customFormat="1" ht="12.75">
      <c r="A245" s="51"/>
      <c r="B245" s="52" t="s">
        <v>290</v>
      </c>
      <c r="C245" s="51" t="s">
        <v>291</v>
      </c>
      <c r="D245" s="51">
        <v>55</v>
      </c>
      <c r="E245" s="51">
        <v>1</v>
      </c>
      <c r="F245" s="53">
        <v>30000</v>
      </c>
      <c r="G245" s="53">
        <f>D245*E245*F245</f>
        <v>1650000</v>
      </c>
      <c r="H245" s="38" t="s">
        <v>312</v>
      </c>
    </row>
    <row r="246" spans="1:8" s="8" customFormat="1" ht="12.75">
      <c r="A246" s="54"/>
      <c r="B246" s="68" t="s">
        <v>313</v>
      </c>
      <c r="C246" s="54" t="s">
        <v>291</v>
      </c>
      <c r="D246" s="54">
        <v>5</v>
      </c>
      <c r="E246" s="54">
        <v>1</v>
      </c>
      <c r="F246" s="56">
        <v>40000</v>
      </c>
      <c r="G246" s="56">
        <f>D246*E246*F246</f>
        <v>200000</v>
      </c>
      <c r="H246" s="38" t="s">
        <v>314</v>
      </c>
    </row>
    <row r="247" spans="1:8" s="8" customFormat="1" ht="12.75">
      <c r="A247" s="54"/>
      <c r="B247" s="55" t="s">
        <v>293</v>
      </c>
      <c r="C247" s="54" t="s">
        <v>291</v>
      </c>
      <c r="D247" s="54">
        <v>1</v>
      </c>
      <c r="E247" s="54">
        <v>1</v>
      </c>
      <c r="F247" s="56">
        <v>60000</v>
      </c>
      <c r="G247" s="56">
        <f>D247*E247*F247</f>
        <v>60000</v>
      </c>
      <c r="H247" s="38" t="s">
        <v>314</v>
      </c>
    </row>
    <row r="248" spans="1:8" s="12" customFormat="1" ht="13.5">
      <c r="A248" s="69">
        <v>2</v>
      </c>
      <c r="B248" s="70" t="s">
        <v>315</v>
      </c>
      <c r="C248" s="69"/>
      <c r="D248" s="69"/>
      <c r="E248" s="69"/>
      <c r="F248" s="71"/>
      <c r="G248" s="72">
        <f>SUM(G249:G250)</f>
        <v>2260000</v>
      </c>
      <c r="H248" s="73"/>
    </row>
    <row r="249" spans="1:8" s="8" customFormat="1" ht="12.75">
      <c r="A249" s="51"/>
      <c r="B249" s="52" t="s">
        <v>290</v>
      </c>
      <c r="C249" s="51" t="s">
        <v>291</v>
      </c>
      <c r="D249" s="51">
        <f>D245</f>
        <v>55</v>
      </c>
      <c r="E249" s="51">
        <v>1</v>
      </c>
      <c r="F249" s="53">
        <v>40000</v>
      </c>
      <c r="G249" s="53">
        <f>D249*E249*F249</f>
        <v>2200000</v>
      </c>
      <c r="H249" s="38" t="s">
        <v>312</v>
      </c>
    </row>
    <row r="250" spans="1:8" s="8" customFormat="1" ht="12.75">
      <c r="A250" s="54"/>
      <c r="B250" s="55" t="s">
        <v>293</v>
      </c>
      <c r="C250" s="54" t="s">
        <v>291</v>
      </c>
      <c r="D250" s="54">
        <v>1</v>
      </c>
      <c r="E250" s="54">
        <v>1</v>
      </c>
      <c r="F250" s="56">
        <v>60000</v>
      </c>
      <c r="G250" s="56">
        <f>D250*E250*F250</f>
        <v>60000</v>
      </c>
      <c r="H250" s="38" t="s">
        <v>314</v>
      </c>
    </row>
    <row r="251" spans="1:8" s="9" customFormat="1" ht="13.5">
      <c r="A251" s="74">
        <v>3</v>
      </c>
      <c r="B251" s="75" t="s">
        <v>316</v>
      </c>
      <c r="C251" s="74"/>
      <c r="D251" s="74"/>
      <c r="E251" s="74"/>
      <c r="F251" s="72"/>
      <c r="G251" s="72">
        <f>G252</f>
        <v>1800000</v>
      </c>
      <c r="H251" s="50"/>
    </row>
    <row r="252" spans="1:8" s="9" customFormat="1" ht="13.5">
      <c r="A252" s="41"/>
      <c r="B252" s="45" t="s">
        <v>317</v>
      </c>
      <c r="C252" s="41"/>
      <c r="D252" s="41"/>
      <c r="E252" s="41"/>
      <c r="F252" s="43"/>
      <c r="G252" s="46">
        <v>1800000</v>
      </c>
      <c r="H252" s="38" t="s">
        <v>318</v>
      </c>
    </row>
    <row r="253" spans="1:8" s="9" customFormat="1" ht="13.5">
      <c r="A253" s="74" t="s">
        <v>14</v>
      </c>
      <c r="B253" s="76" t="s">
        <v>319</v>
      </c>
      <c r="C253" s="74"/>
      <c r="D253" s="74"/>
      <c r="E253" s="74"/>
      <c r="F253" s="72"/>
      <c r="G253" s="77">
        <f>SUM(G254:G261)/2</f>
        <v>2970000</v>
      </c>
      <c r="H253" s="35"/>
    </row>
    <row r="254" spans="1:8" s="9" customFormat="1" ht="13.5">
      <c r="A254" s="41">
        <v>1</v>
      </c>
      <c r="B254" s="49" t="s">
        <v>311</v>
      </c>
      <c r="C254" s="41"/>
      <c r="D254" s="41"/>
      <c r="E254" s="41"/>
      <c r="F254" s="43"/>
      <c r="G254" s="43">
        <f>SUM(G255:G256)</f>
        <v>510000</v>
      </c>
      <c r="H254" s="50"/>
    </row>
    <row r="255" spans="1:8" s="8" customFormat="1" ht="12.75">
      <c r="A255" s="51"/>
      <c r="B255" s="52" t="s">
        <v>290</v>
      </c>
      <c r="C255" s="51" t="s">
        <v>291</v>
      </c>
      <c r="D255" s="51">
        <v>15</v>
      </c>
      <c r="E255" s="51">
        <v>1</v>
      </c>
      <c r="F255" s="53">
        <v>30000</v>
      </c>
      <c r="G255" s="53">
        <f>D255*E255*F255</f>
        <v>450000</v>
      </c>
      <c r="H255" s="38" t="s">
        <v>312</v>
      </c>
    </row>
    <row r="256" spans="1:8" s="8" customFormat="1" ht="12.75">
      <c r="A256" s="54"/>
      <c r="B256" s="55" t="s">
        <v>293</v>
      </c>
      <c r="C256" s="54" t="s">
        <v>291</v>
      </c>
      <c r="D256" s="54">
        <v>1</v>
      </c>
      <c r="E256" s="54">
        <v>1</v>
      </c>
      <c r="F256" s="56">
        <v>60000</v>
      </c>
      <c r="G256" s="56">
        <f>D256*E256*F256</f>
        <v>60000</v>
      </c>
      <c r="H256" s="38" t="s">
        <v>320</v>
      </c>
    </row>
    <row r="257" spans="1:8" s="12" customFormat="1" ht="13.5">
      <c r="A257" s="69">
        <v>2</v>
      </c>
      <c r="B257" s="70" t="s">
        <v>315</v>
      </c>
      <c r="C257" s="69"/>
      <c r="D257" s="69"/>
      <c r="E257" s="69"/>
      <c r="F257" s="71"/>
      <c r="G257" s="72">
        <f>SUM(G258:G259)</f>
        <v>660000</v>
      </c>
      <c r="H257" s="73"/>
    </row>
    <row r="258" spans="1:8" s="8" customFormat="1" ht="12.75">
      <c r="A258" s="37"/>
      <c r="B258" s="45" t="s">
        <v>290</v>
      </c>
      <c r="C258" s="37" t="s">
        <v>291</v>
      </c>
      <c r="D258" s="37">
        <f>D255</f>
        <v>15</v>
      </c>
      <c r="E258" s="37">
        <v>1</v>
      </c>
      <c r="F258" s="46">
        <v>40000</v>
      </c>
      <c r="G258" s="46">
        <f>D258*E258*F258</f>
        <v>600000</v>
      </c>
      <c r="H258" s="38" t="s">
        <v>312</v>
      </c>
    </row>
    <row r="259" spans="1:8" s="8" customFormat="1" ht="12.75">
      <c r="A259" s="37"/>
      <c r="B259" s="45" t="s">
        <v>293</v>
      </c>
      <c r="C259" s="37" t="s">
        <v>291</v>
      </c>
      <c r="D259" s="37">
        <v>1</v>
      </c>
      <c r="E259" s="37">
        <v>1</v>
      </c>
      <c r="F259" s="46">
        <v>60000</v>
      </c>
      <c r="G259" s="46">
        <f>D259*E259*F259</f>
        <v>60000</v>
      </c>
      <c r="H259" s="38" t="s">
        <v>320</v>
      </c>
    </row>
    <row r="260" spans="1:8" s="9" customFormat="1" ht="13.5">
      <c r="A260" s="41">
        <v>3</v>
      </c>
      <c r="B260" s="49" t="s">
        <v>316</v>
      </c>
      <c r="C260" s="41"/>
      <c r="D260" s="41"/>
      <c r="E260" s="41"/>
      <c r="F260" s="43"/>
      <c r="G260" s="43">
        <f>G261</f>
        <v>1800000</v>
      </c>
      <c r="H260" s="50"/>
    </row>
    <row r="261" spans="1:8" s="9" customFormat="1" ht="13.5">
      <c r="A261" s="41"/>
      <c r="B261" s="45" t="s">
        <v>317</v>
      </c>
      <c r="C261" s="41"/>
      <c r="D261" s="41"/>
      <c r="E261" s="41"/>
      <c r="F261" s="43"/>
      <c r="G261" s="46">
        <v>1800000</v>
      </c>
      <c r="H261" s="38" t="s">
        <v>318</v>
      </c>
    </row>
    <row r="262" spans="1:8" s="9" customFormat="1" ht="13.5">
      <c r="A262" s="41" t="s">
        <v>321</v>
      </c>
      <c r="B262" s="42" t="s">
        <v>322</v>
      </c>
      <c r="C262" s="41"/>
      <c r="D262" s="41"/>
      <c r="E262" s="41"/>
      <c r="F262" s="43"/>
      <c r="G262" s="44">
        <f>G263</f>
        <v>1800000</v>
      </c>
      <c r="H262" s="35"/>
    </row>
    <row r="263" spans="1:8" s="9" customFormat="1" ht="13.5">
      <c r="A263" s="41"/>
      <c r="B263" s="45" t="s">
        <v>317</v>
      </c>
      <c r="C263" s="41"/>
      <c r="D263" s="41"/>
      <c r="E263" s="41"/>
      <c r="F263" s="43"/>
      <c r="G263" s="46">
        <v>1800000</v>
      </c>
      <c r="H263" s="38" t="s">
        <v>318</v>
      </c>
    </row>
    <row r="264" spans="1:8" s="3" customFormat="1" ht="12.75">
      <c r="A264" s="26" t="s">
        <v>323</v>
      </c>
      <c r="B264" s="26" t="s">
        <v>324</v>
      </c>
      <c r="C264" s="26"/>
      <c r="D264" s="26"/>
      <c r="E264" s="26"/>
      <c r="F264" s="26"/>
      <c r="G264" s="26">
        <f>SUM(G266:G279)/2</f>
        <v>9085000</v>
      </c>
      <c r="H264" s="31"/>
    </row>
    <row r="265" spans="1:8" s="9" customFormat="1" ht="13.5">
      <c r="A265" s="41">
        <v>1</v>
      </c>
      <c r="B265" s="49" t="s">
        <v>289</v>
      </c>
      <c r="C265" s="50"/>
      <c r="D265" s="50"/>
      <c r="E265" s="50"/>
      <c r="F265" s="43"/>
      <c r="G265" s="43">
        <f>SUM(G266:G268)</f>
        <v>2860000</v>
      </c>
      <c r="H265" s="35"/>
    </row>
    <row r="266" spans="1:8" s="8" customFormat="1" ht="12.75">
      <c r="A266" s="37"/>
      <c r="B266" s="45" t="s">
        <v>290</v>
      </c>
      <c r="C266" s="37" t="s">
        <v>291</v>
      </c>
      <c r="D266" s="37">
        <f>24+50</f>
        <v>74</v>
      </c>
      <c r="E266" s="37">
        <v>2</v>
      </c>
      <c r="F266" s="46">
        <v>15000</v>
      </c>
      <c r="G266" s="46">
        <f>D266*E266*F266</f>
        <v>2220000</v>
      </c>
      <c r="H266" s="38" t="s">
        <v>312</v>
      </c>
    </row>
    <row r="267" spans="1:8" s="13" customFormat="1" ht="12.75">
      <c r="A267" s="78"/>
      <c r="B267" s="79" t="s">
        <v>313</v>
      </c>
      <c r="C267" s="78" t="s">
        <v>291</v>
      </c>
      <c r="D267" s="78">
        <v>5</v>
      </c>
      <c r="E267" s="78">
        <v>2</v>
      </c>
      <c r="F267" s="80">
        <v>40000</v>
      </c>
      <c r="G267" s="80">
        <f>D267*E267*F267</f>
        <v>400000</v>
      </c>
      <c r="H267" s="48" t="s">
        <v>314</v>
      </c>
    </row>
    <row r="268" spans="1:8" s="8" customFormat="1" ht="12.75">
      <c r="A268" s="37"/>
      <c r="B268" s="45" t="s">
        <v>293</v>
      </c>
      <c r="C268" s="37" t="s">
        <v>291</v>
      </c>
      <c r="D268" s="37">
        <v>2</v>
      </c>
      <c r="E268" s="37">
        <v>2</v>
      </c>
      <c r="F268" s="46">
        <v>60000</v>
      </c>
      <c r="G268" s="46">
        <f>D268*E268*F268</f>
        <v>240000</v>
      </c>
      <c r="H268" s="38" t="s">
        <v>314</v>
      </c>
    </row>
    <row r="269" spans="1:8" s="9" customFormat="1" ht="13.5">
      <c r="A269" s="41">
        <v>2</v>
      </c>
      <c r="B269" s="49" t="s">
        <v>311</v>
      </c>
      <c r="C269" s="41"/>
      <c r="D269" s="41"/>
      <c r="E269" s="41"/>
      <c r="F269" s="43"/>
      <c r="G269" s="43">
        <f>SUM(G270:G274)</f>
        <v>2775000</v>
      </c>
      <c r="H269" s="50"/>
    </row>
    <row r="270" spans="1:8" s="8" customFormat="1" ht="12.75">
      <c r="A270" s="37"/>
      <c r="B270" s="45" t="s">
        <v>290</v>
      </c>
      <c r="C270" s="37" t="s">
        <v>291</v>
      </c>
      <c r="D270" s="37">
        <f>D266</f>
        <v>74</v>
      </c>
      <c r="E270" s="37">
        <v>1</v>
      </c>
      <c r="F270" s="46">
        <v>30000</v>
      </c>
      <c r="G270" s="46">
        <f>D270*E270*F270</f>
        <v>2220000</v>
      </c>
      <c r="H270" s="38" t="s">
        <v>312</v>
      </c>
    </row>
    <row r="271" spans="1:8" s="8" customFormat="1" ht="12.75">
      <c r="A271" s="37"/>
      <c r="B271" s="79" t="s">
        <v>313</v>
      </c>
      <c r="C271" s="37" t="s">
        <v>291</v>
      </c>
      <c r="D271" s="37">
        <v>5</v>
      </c>
      <c r="E271" s="37">
        <v>1</v>
      </c>
      <c r="F271" s="46">
        <v>40000</v>
      </c>
      <c r="G271" s="46">
        <f>D271*E271*F271</f>
        <v>200000</v>
      </c>
      <c r="H271" s="38" t="s">
        <v>314</v>
      </c>
    </row>
    <row r="272" spans="1:8" s="8" customFormat="1" ht="12.75">
      <c r="A272" s="37"/>
      <c r="B272" s="45" t="s">
        <v>293</v>
      </c>
      <c r="C272" s="37" t="s">
        <v>291</v>
      </c>
      <c r="D272" s="37">
        <v>2</v>
      </c>
      <c r="E272" s="37">
        <v>1</v>
      </c>
      <c r="F272" s="46">
        <v>60000</v>
      </c>
      <c r="G272" s="46">
        <f>D272*E272*F272</f>
        <v>120000</v>
      </c>
      <c r="H272" s="38" t="s">
        <v>314</v>
      </c>
    </row>
    <row r="273" spans="1:8" s="13" customFormat="1" ht="18" customHeight="1">
      <c r="A273" s="78"/>
      <c r="B273" s="79" t="s">
        <v>325</v>
      </c>
      <c r="C273" s="78"/>
      <c r="D273" s="78"/>
      <c r="E273" s="78"/>
      <c r="F273" s="81"/>
      <c r="G273" s="80">
        <v>190000</v>
      </c>
      <c r="H273" s="48" t="s">
        <v>176</v>
      </c>
    </row>
    <row r="274" spans="1:8" s="13" customFormat="1" ht="12.75">
      <c r="A274" s="78"/>
      <c r="B274" s="79" t="s">
        <v>326</v>
      </c>
      <c r="C274" s="78" t="s">
        <v>109</v>
      </c>
      <c r="D274" s="78">
        <v>1</v>
      </c>
      <c r="E274" s="78">
        <v>1</v>
      </c>
      <c r="F274" s="80">
        <v>45000</v>
      </c>
      <c r="G274" s="46">
        <f>D274*E274*F274</f>
        <v>45000</v>
      </c>
      <c r="H274" s="48" t="s">
        <v>123</v>
      </c>
    </row>
    <row r="275" spans="1:8" s="12" customFormat="1" ht="13.5">
      <c r="A275" s="82">
        <v>3</v>
      </c>
      <c r="B275" s="83" t="s">
        <v>315</v>
      </c>
      <c r="C275" s="82"/>
      <c r="D275" s="82"/>
      <c r="E275" s="82"/>
      <c r="F275" s="84"/>
      <c r="G275" s="43">
        <f>SUM(G276:G277)</f>
        <v>3080000</v>
      </c>
      <c r="H275" s="73"/>
    </row>
    <row r="276" spans="1:8" s="8" customFormat="1" ht="12.75">
      <c r="A276" s="37"/>
      <c r="B276" s="45" t="s">
        <v>290</v>
      </c>
      <c r="C276" s="37" t="s">
        <v>291</v>
      </c>
      <c r="D276" s="37">
        <f>D270</f>
        <v>74</v>
      </c>
      <c r="E276" s="37">
        <v>1</v>
      </c>
      <c r="F276" s="46">
        <v>40000</v>
      </c>
      <c r="G276" s="46">
        <f>D276*E276*F276</f>
        <v>2960000</v>
      </c>
      <c r="H276" s="38" t="s">
        <v>312</v>
      </c>
    </row>
    <row r="277" spans="1:8" s="8" customFormat="1" ht="12.75">
      <c r="A277" s="37"/>
      <c r="B277" s="45" t="s">
        <v>293</v>
      </c>
      <c r="C277" s="37" t="s">
        <v>291</v>
      </c>
      <c r="D277" s="37">
        <v>2</v>
      </c>
      <c r="E277" s="37">
        <v>1</v>
      </c>
      <c r="F277" s="46">
        <v>60000</v>
      </c>
      <c r="G277" s="46">
        <f>D277*E277*F277</f>
        <v>120000</v>
      </c>
      <c r="H277" s="38" t="s">
        <v>314</v>
      </c>
    </row>
    <row r="278" spans="1:8" s="9" customFormat="1" ht="13.5">
      <c r="A278" s="41"/>
      <c r="B278" s="49" t="s">
        <v>316</v>
      </c>
      <c r="C278" s="41"/>
      <c r="D278" s="41"/>
      <c r="E278" s="41"/>
      <c r="F278" s="43"/>
      <c r="G278" s="43">
        <f>G279</f>
        <v>1800000</v>
      </c>
      <c r="H278" s="50"/>
    </row>
    <row r="279" spans="1:8" s="9" customFormat="1" ht="13.5">
      <c r="A279" s="41"/>
      <c r="B279" s="45" t="s">
        <v>317</v>
      </c>
      <c r="C279" s="41"/>
      <c r="D279" s="41"/>
      <c r="E279" s="41"/>
      <c r="F279" s="43"/>
      <c r="G279" s="46">
        <v>1800000</v>
      </c>
      <c r="H279" s="38" t="s">
        <v>318</v>
      </c>
    </row>
    <row r="281" ht="12.75">
      <c r="B281" s="3" t="s">
        <v>327</v>
      </c>
    </row>
    <row r="282" spans="2:4" ht="12.75">
      <c r="B282" s="11" t="s">
        <v>328</v>
      </c>
      <c r="C282" s="11">
        <v>100550000</v>
      </c>
      <c r="D282" s="11" t="s">
        <v>329</v>
      </c>
    </row>
    <row r="283" spans="2:5" ht="12.75">
      <c r="B283" s="11" t="s">
        <v>330</v>
      </c>
      <c r="C283" s="11">
        <v>-90000000</v>
      </c>
      <c r="D283" s="11" t="s">
        <v>329</v>
      </c>
      <c r="E283" s="11">
        <f>C282+C283</f>
        <v>10550000</v>
      </c>
    </row>
    <row r="284" spans="2:4" ht="12.75">
      <c r="B284" s="11" t="s">
        <v>331</v>
      </c>
      <c r="C284" s="11">
        <v>470000000</v>
      </c>
      <c r="D284" s="11" t="s">
        <v>329</v>
      </c>
    </row>
    <row r="285" spans="2:4" ht="12.75">
      <c r="B285" s="11" t="s">
        <v>332</v>
      </c>
      <c r="C285" s="11">
        <f>SUM(C282:C284)</f>
        <v>480550000</v>
      </c>
      <c r="D285" s="11" t="s">
        <v>329</v>
      </c>
    </row>
    <row r="286" spans="2:8" s="3" customFormat="1" ht="12.75">
      <c r="B286" s="3" t="s">
        <v>333</v>
      </c>
      <c r="C286" s="3">
        <f>G5</f>
        <v>501970000</v>
      </c>
      <c r="H286" s="85"/>
    </row>
    <row r="287" spans="2:8" s="3" customFormat="1" ht="12.75">
      <c r="B287" s="3" t="s">
        <v>334</v>
      </c>
      <c r="H287" s="85"/>
    </row>
    <row r="288" spans="2:4" ht="12.75">
      <c r="B288" s="3" t="s">
        <v>335</v>
      </c>
      <c r="C288" s="3">
        <f>SUM(C289:C290)</f>
        <v>480550000</v>
      </c>
      <c r="D288" s="11" t="s">
        <v>329</v>
      </c>
    </row>
    <row r="289" spans="2:4" ht="12.75">
      <c r="B289" s="11" t="s">
        <v>336</v>
      </c>
      <c r="C289" s="11">
        <f>G6-1595000</f>
        <v>328410000</v>
      </c>
      <c r="D289" s="11" t="s">
        <v>329</v>
      </c>
    </row>
    <row r="290" spans="2:4" ht="12.75">
      <c r="B290" s="11" t="s">
        <v>337</v>
      </c>
      <c r="C290" s="11">
        <f>G219</f>
        <v>152140000</v>
      </c>
      <c r="D290" s="11" t="s">
        <v>329</v>
      </c>
    </row>
    <row r="292" spans="2:4" ht="12.75">
      <c r="B292" s="3" t="s">
        <v>338</v>
      </c>
      <c r="C292" s="3">
        <f>SUM(C293:C297)</f>
        <v>21420000</v>
      </c>
      <c r="D292" s="11" t="s">
        <v>329</v>
      </c>
    </row>
    <row r="293" spans="2:4" ht="12.75">
      <c r="B293" s="11" t="str">
        <f>B243</f>
        <v>TRƯỜNG THPT CHUYÊN QUỐC HỌC</v>
      </c>
      <c r="C293" s="11">
        <f>G243</f>
        <v>5970000</v>
      </c>
      <c r="D293" s="11" t="s">
        <v>329</v>
      </c>
    </row>
    <row r="294" spans="2:4" ht="12.75">
      <c r="B294" s="11" t="str">
        <f>B253</f>
        <v>TRƯỜNG THCS NGUYỄN TRI PHƯƠNG</v>
      </c>
      <c r="C294" s="11">
        <f>G253</f>
        <v>2970000</v>
      </c>
      <c r="D294" s="11" t="s">
        <v>329</v>
      </c>
    </row>
    <row r="295" spans="2:4" ht="12.75">
      <c r="B295" s="11" t="str">
        <f>B262</f>
        <v>TRUNG TÂM VĂN THỂ MĨ</v>
      </c>
      <c r="C295" s="11">
        <f>G262</f>
        <v>1800000</v>
      </c>
      <c r="D295" s="11" t="s">
        <v>329</v>
      </c>
    </row>
    <row r="296" spans="2:4" ht="12.75">
      <c r="B296" s="11" t="str">
        <f>B264</f>
        <v>TRƯỜNG THPT GIA HỘI</v>
      </c>
      <c r="C296" s="11">
        <f>G264</f>
        <v>9085000</v>
      </c>
      <c r="D296" s="11" t="s">
        <v>329</v>
      </c>
    </row>
    <row r="297" spans="2:4" ht="12.75">
      <c r="B297" s="11" t="s">
        <v>336</v>
      </c>
      <c r="C297" s="11">
        <v>1595000</v>
      </c>
      <c r="D297" s="11" t="s">
        <v>329</v>
      </c>
    </row>
    <row r="298" ht="12.75">
      <c r="H298" s="16" t="s">
        <v>339</v>
      </c>
    </row>
    <row r="299" spans="2:8" ht="12.75">
      <c r="B299" s="11" t="s">
        <v>340</v>
      </c>
      <c r="E299" s="11" t="s">
        <v>341</v>
      </c>
      <c r="H299" s="15" t="s">
        <v>342</v>
      </c>
    </row>
    <row r="306" spans="2:8" ht="12.75">
      <c r="B306" s="11" t="s">
        <v>343</v>
      </c>
      <c r="E306" s="11" t="s">
        <v>344</v>
      </c>
      <c r="H306" s="15" t="s">
        <v>345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May2</dc:creator>
  <cp:keywords/>
  <dc:description/>
  <cp:lastModifiedBy>Admin</cp:lastModifiedBy>
  <cp:lastPrinted>2024-05-08T01:38:34Z</cp:lastPrinted>
  <dcterms:created xsi:type="dcterms:W3CDTF">2008-05-02T18:58:03Z</dcterms:created>
  <dcterms:modified xsi:type="dcterms:W3CDTF">2024-05-09T10:00:37Z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